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540" windowWidth="16140" windowHeight="9405" activeTab="0"/>
  </bookViews>
  <sheets>
    <sheet name="PFA vs. Bid Data" sheetId="1" r:id="rId1"/>
    <sheet name="3011 without Cost Categories o" sheetId="2" state="hidden" r:id="rId2"/>
  </sheets>
  <definedNames>
    <definedName name="_xlnm.Print_Area" localSheetId="0">'PFA vs. Bid Data'!$A$1:$N$134</definedName>
    <definedName name="_xlnm.Print_Titles" localSheetId="1">'3011 without Cost Categories o'!$1:$2</definedName>
    <definedName name="_xlnm.Print_Titles" localSheetId="0">'PFA vs. Bid Data'!$1:$2</definedName>
  </definedNames>
  <calcPr fullCalcOnLoad="1"/>
</workbook>
</file>

<file path=xl/sharedStrings.xml><?xml version="1.0" encoding="utf-8"?>
<sst xmlns="http://schemas.openxmlformats.org/spreadsheetml/2006/main" count="398" uniqueCount="216">
  <si>
    <t>TOTAL PROJECT BUDGET  -  ALL COSTS ASSOCIATED WITH THE PROJECT ARE SUBJECT TO 963 CMR 2.16(5)</t>
  </si>
  <si>
    <t>ProPay
Cost Category</t>
  </si>
  <si>
    <t>*Cost/Scope Items Excluded from the Total Facilities Grant</t>
  </si>
  <si>
    <t>*Ineligible Costs</t>
  </si>
  <si>
    <t>Feasibility Study Agreement</t>
  </si>
  <si>
    <t>OPM Feasibility Study</t>
  </si>
  <si>
    <t>0001-0000</t>
  </si>
  <si>
    <t>A&amp;E Feasibility Study</t>
  </si>
  <si>
    <t>0002-0000</t>
  </si>
  <si>
    <t>Env. &amp; Site</t>
  </si>
  <si>
    <t>0003-0000</t>
  </si>
  <si>
    <t>Other</t>
  </si>
  <si>
    <t>0004-0000</t>
  </si>
  <si>
    <t>Feasibility Study Agreement Subtotal</t>
  </si>
  <si>
    <t>Administration</t>
  </si>
  <si>
    <t>Legal Fees</t>
  </si>
  <si>
    <t>0101-0000</t>
  </si>
  <si>
    <t>Owner's Project Manager</t>
  </si>
  <si>
    <t>Design Development</t>
  </si>
  <si>
    <t>0102-0400</t>
  </si>
  <si>
    <t>Construction Contract Documents</t>
  </si>
  <si>
    <t>0102-0500</t>
  </si>
  <si>
    <t>Bidding</t>
  </si>
  <si>
    <t>0102-0600</t>
  </si>
  <si>
    <t>Construction Contract Administration</t>
  </si>
  <si>
    <t>0102-0700</t>
  </si>
  <si>
    <t>Closeout</t>
  </si>
  <si>
    <t>0102-0800</t>
  </si>
  <si>
    <t>Extra Services</t>
  </si>
  <si>
    <t>0102-0900</t>
  </si>
  <si>
    <t>Reimbursable  &amp; Other Services</t>
  </si>
  <si>
    <t>0102-1000</t>
  </si>
  <si>
    <t>Cost Estimates</t>
  </si>
  <si>
    <t>0102-1100</t>
  </si>
  <si>
    <t>Advertising</t>
  </si>
  <si>
    <t>0103-0000</t>
  </si>
  <si>
    <t>Permitting</t>
  </si>
  <si>
    <t>0104-0000</t>
  </si>
  <si>
    <t>Owner's Insurance</t>
  </si>
  <si>
    <t>0105-0000</t>
  </si>
  <si>
    <t>Other Administrative Costs</t>
  </si>
  <si>
    <t>0199-0000</t>
  </si>
  <si>
    <t>Administration Subtotal</t>
  </si>
  <si>
    <t>Architecture and Engineering</t>
  </si>
  <si>
    <t>Basic Services</t>
  </si>
  <si>
    <t>0201-0400</t>
  </si>
  <si>
    <t>0201-0500</t>
  </si>
  <si>
    <t>0201-0600</t>
  </si>
  <si>
    <t>0201-0700</t>
  </si>
  <si>
    <t>0201-0800</t>
  </si>
  <si>
    <t>Other Basic Services</t>
  </si>
  <si>
    <t>0201-9900</t>
  </si>
  <si>
    <t>Reimbursable Services</t>
  </si>
  <si>
    <t>Construction testing</t>
  </si>
  <si>
    <t>0203-0100</t>
  </si>
  <si>
    <t>Printing (over minimum)</t>
  </si>
  <si>
    <t>0203-0200</t>
  </si>
  <si>
    <t>Other Reimbursable Costs</t>
  </si>
  <si>
    <t>0203-9900</t>
  </si>
  <si>
    <t>Hazardous Materials</t>
  </si>
  <si>
    <t>0204-0200</t>
  </si>
  <si>
    <t>Geotech &amp; Geo-Env.</t>
  </si>
  <si>
    <t>0204-0300</t>
  </si>
  <si>
    <t>Site Survey</t>
  </si>
  <si>
    <t>0204-0400</t>
  </si>
  <si>
    <t>Wetlands</t>
  </si>
  <si>
    <t>0204-0500</t>
  </si>
  <si>
    <t>Traffic Studies</t>
  </si>
  <si>
    <t>0204-1200</t>
  </si>
  <si>
    <t>Architectural/Engineering Subtotal</t>
  </si>
  <si>
    <t>CM &amp; Risk Preconstruction  Services</t>
  </si>
  <si>
    <t>Pre-Construction Services</t>
  </si>
  <si>
    <t>0501-0000</t>
  </si>
  <si>
    <t>Site Acquisition</t>
  </si>
  <si>
    <t>Land/Building Purchase</t>
  </si>
  <si>
    <t>0301-0000</t>
  </si>
  <si>
    <t>Appraisal Fees</t>
  </si>
  <si>
    <t>0302-0000</t>
  </si>
  <si>
    <t>Recording fees</t>
  </si>
  <si>
    <t>0303-0000</t>
  </si>
  <si>
    <t>Site Acquisition Subtotal</t>
  </si>
  <si>
    <t>Construction Costs</t>
  </si>
  <si>
    <t>Equipment</t>
  </si>
  <si>
    <t>Furnishings</t>
  </si>
  <si>
    <t>GMP  Insurance</t>
  </si>
  <si>
    <t>GMP  Fee</t>
  </si>
  <si>
    <t>GMP  Contingency</t>
  </si>
  <si>
    <t>Construction Budget</t>
  </si>
  <si>
    <t>0502-0001</t>
  </si>
  <si>
    <t>Alternates</t>
  </si>
  <si>
    <t>Alternates Subtotal</t>
  </si>
  <si>
    <t>0506-0000</t>
  </si>
  <si>
    <t>0507-0000</t>
  </si>
  <si>
    <t>Miscellaneous Project Costs</t>
  </si>
  <si>
    <t>Utility company Fees</t>
  </si>
  <si>
    <t>0601-0000</t>
  </si>
  <si>
    <t>Testing Services</t>
  </si>
  <si>
    <t>0602-0000</t>
  </si>
  <si>
    <t>Swing Space/Modulars</t>
  </si>
  <si>
    <t>0603-0000</t>
  </si>
  <si>
    <t>Other Project Costs (Mailing &amp; Moving)</t>
  </si>
  <si>
    <t>0699-0000</t>
  </si>
  <si>
    <t>Misc. Project Costs Subtotal</t>
  </si>
  <si>
    <t>Furnishings and Equipment</t>
  </si>
  <si>
    <t>0701-0000</t>
  </si>
  <si>
    <t>0702-0000</t>
  </si>
  <si>
    <t>Computer Equipment</t>
  </si>
  <si>
    <t>0703-0000</t>
  </si>
  <si>
    <t>Scope Excluded FFE Costs</t>
  </si>
  <si>
    <t>FF&amp;E Subtotal</t>
  </si>
  <si>
    <t>Owner's Contingency</t>
  </si>
  <si>
    <t>0801-0000</t>
  </si>
  <si>
    <t>Soft Costs that exceed 20% of Const'n Cost</t>
  </si>
  <si>
    <t>Total Project Budget</t>
  </si>
  <si>
    <t>Ineligible cost</t>
  </si>
  <si>
    <t>Scope items excluded</t>
  </si>
  <si>
    <t>Estimated Basis of Total Facilities Grant</t>
  </si>
  <si>
    <t>Reimbursement Rate</t>
  </si>
  <si>
    <t>0502-0010</t>
  </si>
  <si>
    <t>0502-0020</t>
  </si>
  <si>
    <t>0502-0030</t>
  </si>
  <si>
    <t>Division 7 - Thermal and Moisture Protection</t>
  </si>
  <si>
    <t>Division 1 - General Requirements</t>
  </si>
  <si>
    <t>Division 3 - Concrete</t>
  </si>
  <si>
    <t>Division 4 - Masonry</t>
  </si>
  <si>
    <t>Division 5 - Metals</t>
  </si>
  <si>
    <t>Division 6 - Woods, Plastics and Composites</t>
  </si>
  <si>
    <t>Division 8 - Openings</t>
  </si>
  <si>
    <t>Division 9 - Finishes</t>
  </si>
  <si>
    <t>Division 10 - Specialties</t>
  </si>
  <si>
    <t>Division 11 - Equipment</t>
  </si>
  <si>
    <t>Division 12 - Furnishings</t>
  </si>
  <si>
    <t>Division 13 - Special Construction</t>
  </si>
  <si>
    <t>Division 14 - Conveying Systems</t>
  </si>
  <si>
    <t>Division 21 - Fire Suppression</t>
  </si>
  <si>
    <t>Division 22 - Plumbing</t>
  </si>
  <si>
    <t>Division 23 -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</si>
  <si>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</si>
  <si>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</si>
  <si>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</si>
  <si>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</si>
  <si>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</si>
  <si>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</si>
  <si>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</si>
  <si>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t>0502-0100</t>
  </si>
  <si>
    <t>0502-0200</t>
  </si>
  <si>
    <t>0502-0300</t>
  </si>
  <si>
    <t>0502-0400</t>
  </si>
  <si>
    <t>0502-0500</t>
  </si>
  <si>
    <t>0502-0600</t>
  </si>
  <si>
    <t>0502-0700</t>
  </si>
  <si>
    <t>0502-0800</t>
  </si>
  <si>
    <t>0502-0900</t>
  </si>
  <si>
    <t>0502-1000</t>
  </si>
  <si>
    <t>0502-1100</t>
  </si>
  <si>
    <t>0502-1200</t>
  </si>
  <si>
    <t>0502-1300</t>
  </si>
  <si>
    <t>0502-1400</t>
  </si>
  <si>
    <t>0502-2100</t>
  </si>
  <si>
    <t>0502-2200</t>
  </si>
  <si>
    <t>0502-2300</t>
  </si>
  <si>
    <t>0502-2500</t>
  </si>
  <si>
    <t>0502-2600</t>
  </si>
  <si>
    <t>0502-2700</t>
  </si>
  <si>
    <t>0502-2800</t>
  </si>
  <si>
    <t>0502-3100</t>
  </si>
  <si>
    <t>0502-3200</t>
  </si>
  <si>
    <t>0502-3300</t>
  </si>
  <si>
    <t>Construction Contract</t>
  </si>
  <si>
    <t>Comments</t>
  </si>
  <si>
    <t>Total Project Budget-PFA Bid Amount</t>
  </si>
  <si>
    <t>** Owner's Contingency</t>
  </si>
  <si>
    <t>** Const. Contingency</t>
  </si>
  <si>
    <t>Overall Scope Exclusion</t>
  </si>
  <si>
    <t>Division 2 - Existing Conditions</t>
  </si>
  <si>
    <t>Estimated Maximum Total Facilities Grant</t>
  </si>
  <si>
    <t>Project Budget</t>
  </si>
  <si>
    <t>Scope Items Excluded or Otherwise Ineligible</t>
  </si>
  <si>
    <t>Third Party Funding (Ineligible)</t>
  </si>
  <si>
    <r>
      <t>Estimated Maximum Total Facilities Grant</t>
    </r>
    <r>
      <rPr>
        <vertAlign val="superscript"/>
        <sz val="12"/>
        <rFont val="Arial"/>
        <family val="2"/>
      </rPr>
      <t>1</t>
    </r>
  </si>
  <si>
    <r>
      <t>Potentially Eligible Construction Contingency</t>
    </r>
    <r>
      <rPr>
        <vertAlign val="superscript"/>
        <sz val="12"/>
        <rFont val="Arial"/>
        <family val="2"/>
      </rPr>
      <t>2</t>
    </r>
  </si>
  <si>
    <r>
      <t>Potentially Eligible Owner's Contingency</t>
    </r>
    <r>
      <rPr>
        <vertAlign val="superscript"/>
        <sz val="12"/>
        <rFont val="Arial"/>
        <family val="2"/>
      </rPr>
      <t>2</t>
    </r>
  </si>
  <si>
    <r>
      <t>Total Potentially Eligible Contingency</t>
    </r>
    <r>
      <rPr>
        <vertAlign val="superscript"/>
        <sz val="12"/>
        <rFont val="Arial"/>
        <family val="2"/>
      </rPr>
      <t>2</t>
    </r>
  </si>
  <si>
    <r>
      <t>Potential Additional Contingency Grant Funds</t>
    </r>
    <r>
      <rPr>
        <vertAlign val="superscript"/>
        <sz val="12"/>
        <rFont val="Arial"/>
        <family val="2"/>
      </rPr>
      <t>2</t>
    </r>
  </si>
  <si>
    <t>Maximum Total Facilities Grant</t>
  </si>
  <si>
    <t>Estimated District Share of Total Project Cost</t>
  </si>
  <si>
    <t>1 - The Estimated Basis of Total Facilities Grant and Estimated Maximum Facilities Grant amounts appearing in the "MSBA Board Approved Budget" column do not include any potentially eligible contingency funds and are subject to review and audit by the MSBA.  The Estimated Basis of Total Facilities Grant, Estimated Maximum Facilities Grant, and Maximum Total Facilities Grant amounts appearing in the "Proposed Revised PFA Budget" column have been adjusted to account for construction bids received in accordance with Section 2.2 of the PFA and any budget revision requests submitted and approved by the MSBA as of the Date noted in the Proposed Revised Budget PFA column of the PFA Amendment.  These amounts are also subject to further review and audit by the MSBA.</t>
  </si>
  <si>
    <t>2 - Pursuant to Section 3.20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t>
  </si>
  <si>
    <t>Basic Services Subtotal</t>
  </si>
  <si>
    <t>Basis of Estimated Total Facilities Grant</t>
  </si>
  <si>
    <t>Scope Items Excluded from the Basis of Estimated Total Facilities Grant or Otherwise Ineligible</t>
  </si>
  <si>
    <t>Total Construction Contingency</t>
  </si>
  <si>
    <t>Ineligible Construction Contingency</t>
  </si>
  <si>
    <t>Total Owner's Contingency</t>
  </si>
  <si>
    <t>Ineligible Owner's Contingency</t>
  </si>
  <si>
    <r>
      <t>Estimated Maximum Total Facilities Grant</t>
    </r>
    <r>
      <rPr>
        <b/>
        <vertAlign val="superscript"/>
        <sz val="10"/>
        <rFont val="Arial"/>
        <family val="2"/>
      </rPr>
      <t>1</t>
    </r>
  </si>
  <si>
    <t>Net Change</t>
  </si>
  <si>
    <t>Soft Costs that exceed 20% of Construction Cost</t>
  </si>
  <si>
    <t>NOTES:</t>
  </si>
  <si>
    <t>This document was prepared by the MSBA based on a preliminary review of information and estimates provided by the OPM.  Based on this preliminary review, certain budget, cost and scope items have been determined to be ineligible for reimbursement, however, this document does not contain a final, exhaustive list of all budget, cost and scope items which may be ineligible for reimbursement by the MSBA.  Nor is it intended to be a final determination of which budget, cost and scope items may be eligible for reimbursement by the MSBA.  All project budget, cost and scope items shall be subject to review and audit by the Authority, and the Authority shall determine, in its sole discretion whether any such budget, cost and scope items are eligible for reimbursement.  The MSBA may determine that certain additional budget, cost and scope items are ineligible for reimbursement.</t>
  </si>
  <si>
    <t>3 - The Alternates Subtotal in the Project Funding Agreement was not included in the Total Project Budget and was not included in the Estimated Basis of Total Facilities Grant. Alternates in the construction bid documents have been included in the Construction Contract Budget of the First Amendment to the Project Funding Agreement and therefore are included in the Total Project Budget and are included in the Estimated Basis of Total Facilities Grant.</t>
  </si>
  <si>
    <t>4 - The calculated sum of the District Share of the Total Project Budget has increased as a result of the reallocation of the Construction Contract bid savings. With the bid savings reallocated to the Construction Contingency and deemed ineligible, the calculated sum of the District Share has increased by the MSBA Share of the previously eligible bid savings.</t>
  </si>
  <si>
    <t>Date</t>
  </si>
  <si>
    <t>The PFA Bid Amendment Construction Contract reflects the bid savings of $X,XXX. To maintain the Total Project Budget in Exhibit A of the PFA, the bid savings have been reallocated to the Construction Contingency and deemed ineligible for reimbursement per Section 2.3 of the PFA.</t>
  </si>
  <si>
    <t>Alt. 3 - Add PFA description or delete if not appicable</t>
  </si>
  <si>
    <t>Alt. 1 - Add PFA description or delete if not applicable</t>
  </si>
  <si>
    <t>Alt. 2 - Add PFA description or delete if not appilcable</t>
  </si>
  <si>
    <t>PFA Alternate 1 was bid and accepted as an Alternate in the Construction Contract Documents and has been incorporated within the Construction Contract budget.</t>
  </si>
  <si>
    <t>PFA Alternate 2 was a deduct alternate that was not incorporated into the PFA Total Project Budget. Alternate 2 was not incorporated into the Construction Contract budget.</t>
  </si>
  <si>
    <t>PFA Alternate 3 was not incorporated into the PFA Total Project Budget. Alternate 3 was removed from the project scope.</t>
  </si>
  <si>
    <t>Utility Company Fees</t>
  </si>
  <si>
    <t>District                                                                                 School</t>
  </si>
  <si>
    <r>
      <t xml:space="preserve">MSBA Board Approved Budget
</t>
    </r>
    <r>
      <rPr>
        <b/>
        <sz val="10"/>
        <color indexed="10"/>
        <rFont val="Arial"/>
        <family val="2"/>
      </rPr>
      <t>(date)</t>
    </r>
  </si>
  <si>
    <r>
      <t>Estimated Basis of Total Facilities Grant</t>
    </r>
    <r>
      <rPr>
        <vertAlign val="superscript"/>
        <sz val="12"/>
        <rFont val="Arial"/>
        <family val="2"/>
      </rPr>
      <t>1, 3</t>
    </r>
  </si>
  <si>
    <r>
      <t>District Share of Total Project Cost</t>
    </r>
    <r>
      <rPr>
        <vertAlign val="superscript"/>
        <sz val="12"/>
        <rFont val="Arial"/>
        <family val="2"/>
      </rPr>
      <t>4</t>
    </r>
  </si>
  <si>
    <r>
      <t xml:space="preserve">Proposed Revised PFA  Budget                                                           </t>
    </r>
    <r>
      <rPr>
        <b/>
        <sz val="10"/>
        <color indexed="10"/>
        <rFont val="Arial"/>
        <family val="2"/>
      </rPr>
      <t>(Insert GC Contract Date)</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</si>
</sst>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
    <numFmt numFmtId="168" formatCode="0.000000000"/>
    <numFmt numFmtId="169" formatCode="&quot;$&quot;#,##0.000"/>
    <numFmt numFmtId="170" formatCode="[$-409]dddd\,\ mmmm\ dd\,\ yyyy"/>
    <numFmt numFmtId="171" formatCode="[$-409]h:mm:ss\ AM/PM"/>
    <numFmt numFmtId="172" formatCode="_(* #,##0_);_(* \(#,##0\);_(* &quot;-&quot;??_);_(@_)"/>
    <numFmt numFmtId="173" formatCode="_(&quot;$&quot;* #,##0_);_(&quot;$&quot;* \(#,##0\);_(&quot;$&quot;* &quot;-&quot;??_);_(@_)"/>
    <numFmt numFmtId="174" formatCode="0.0"/>
    <numFmt numFmtId="175" formatCode="_(* #,##0.0_);_(* \(#,##0.0\);_(* &quot;-&quot;??_);_(@_)"/>
    <numFmt numFmtId="176" formatCode="&quot;$&quot;#,##0.0000"/>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quot;$&quot;#,##0.00000"/>
  </numFmts>
  <fonts count="42">
    <font>
      <sz val="10"/>
      <name val="Arial"/>
      <family val="0"/>
    </font>
    <font>
      <b/>
      <sz val="12"/>
      <name val="Arial"/>
      <family val="2"/>
    </font>
    <font>
      <b/>
      <sz val="14"/>
      <name val="Arial"/>
      <family val="2"/>
    </font>
    <font>
      <b/>
      <sz val="10"/>
      <name val="Arial"/>
      <family val="2"/>
    </font>
    <font>
      <sz val="10"/>
      <color indexed="22"/>
      <name val="Arial"/>
      <family val="2"/>
    </font>
    <font>
      <sz val="12"/>
      <name val="Tahoma"/>
      <family val="2"/>
    </font>
    <font>
      <sz val="12"/>
      <name val="Arial"/>
      <family val="2"/>
    </font>
    <font>
      <b/>
      <sz val="7"/>
      <name val="Arial"/>
      <family val="2"/>
    </font>
    <font>
      <sz val="8"/>
      <name val="Arial"/>
      <family val="2"/>
    </font>
    <font>
      <b/>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name val="Arial"/>
      <family val="2"/>
    </font>
    <font>
      <b/>
      <vertAlign val="superscript"/>
      <sz val="10"/>
      <name val="Arial"/>
      <family val="2"/>
    </font>
    <font>
      <b/>
      <i/>
      <sz val="12"/>
      <name val="Tahoma"/>
      <family val="2"/>
    </font>
    <font>
      <sz val="10"/>
      <color indexed="10"/>
      <name val="Arial"/>
      <family val="2"/>
    </font>
    <font>
      <b/>
      <i/>
      <sz val="12"/>
      <name val="Arial"/>
      <family val="2"/>
    </font>
    <font>
      <b/>
      <u val="single"/>
      <sz val="10"/>
      <name val="Arial"/>
      <family val="2"/>
    </font>
    <font>
      <b/>
      <sz val="10"/>
      <color indexed="10"/>
      <name val="Arial"/>
      <family val="2"/>
    </font>
    <font>
      <sz val="11"/>
      <name val="Arial"/>
      <family val="2"/>
    </font>
    <font>
      <i/>
      <sz val="10"/>
      <name val="Arial"/>
      <family val="2"/>
    </font>
    <font>
      <b/>
      <sz val="12"/>
      <color indexed="10"/>
      <name val="Arial"/>
      <family val="2"/>
    </font>
    <font>
      <b/>
      <sz val="12"/>
      <color rgb="FFFF0000"/>
      <name val="Arial"/>
      <family val="2"/>
    </font>
    <font>
      <b/>
      <sz val="10"/>
      <color rgb="FFFF0000"/>
      <name val="Arial"/>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7" tint="0.5999600291252136"/>
        <bgColor indexed="64"/>
      </patternFill>
    </fill>
    <fill>
      <patternFill patternType="solid">
        <fgColor theme="4" tint="0.5999600291252136"/>
        <bgColor indexed="64"/>
      </patternFill>
    </fill>
    <fill>
      <patternFill patternType="solid">
        <fgColor theme="2" tint="-0.24993999302387238"/>
        <bgColor indexed="64"/>
      </patternFill>
    </fill>
    <fill>
      <patternFill patternType="solid">
        <fgColor theme="0" tint="-0.24997000396251678"/>
        <bgColor indexed="64"/>
      </patternFill>
    </fill>
    <fill>
      <patternFill patternType="solid">
        <fgColor theme="5" tint="0.5999600291252136"/>
        <bgColor indexed="64"/>
      </patternFill>
    </fill>
    <fill>
      <patternFill patternType="solid">
        <fgColor theme="5" tint="0.599990010261535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style="thin"/>
      <top style="medium"/>
      <bottom style="medium"/>
    </border>
    <border>
      <left>
        <color indexed="63"/>
      </left>
      <right>
        <color indexed="63"/>
      </right>
      <top style="thin"/>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medium"/>
    </border>
    <border>
      <left>
        <color indexed="63"/>
      </left>
      <right style="medium"/>
      <top style="thin"/>
      <bottom style="thin"/>
    </border>
    <border>
      <left>
        <color indexed="63"/>
      </left>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79">
    <xf numFmtId="0" fontId="0" fillId="0" borderId="0" xfId="0" applyAlignment="1">
      <alignment/>
    </xf>
    <xf numFmtId="0" fontId="1" fillId="0" borderId="0" xfId="0" applyFont="1" applyBorder="1" applyAlignment="1">
      <alignment vertical="center" wrapText="1"/>
    </xf>
    <xf numFmtId="0" fontId="2" fillId="0" borderId="0" xfId="0" applyFont="1" applyBorder="1" applyAlignment="1">
      <alignment horizontal="right" vertical="center"/>
    </xf>
    <xf numFmtId="14" fontId="1" fillId="0" borderId="0" xfId="0" applyNumberFormat="1" applyFont="1" applyBorder="1" applyAlignment="1">
      <alignment horizontal="right" vertical="center"/>
    </xf>
    <xf numFmtId="0" fontId="0" fillId="20" borderId="10" xfId="0" applyFont="1" applyFill="1" applyBorder="1" applyAlignment="1">
      <alignment wrapText="1"/>
    </xf>
    <xf numFmtId="0" fontId="0" fillId="20" borderId="11" xfId="0" applyFont="1" applyFill="1" applyBorder="1" applyAlignment="1">
      <alignment wrapText="1"/>
    </xf>
    <xf numFmtId="164" fontId="0" fillId="20" borderId="12" xfId="0" applyNumberFormat="1" applyFont="1" applyFill="1" applyBorder="1" applyAlignment="1">
      <alignment horizontal="right" wrapText="1"/>
    </xf>
    <xf numFmtId="164" fontId="0" fillId="20" borderId="11" xfId="0" applyNumberFormat="1" applyFont="1" applyFill="1" applyBorder="1" applyAlignment="1">
      <alignment wrapText="1"/>
    </xf>
    <xf numFmtId="0" fontId="0" fillId="20" borderId="13" xfId="0" applyFont="1" applyFill="1" applyBorder="1" applyAlignment="1">
      <alignment horizontal="center" wrapText="1"/>
    </xf>
    <xf numFmtId="0" fontId="0" fillId="0" borderId="11" xfId="0" applyFont="1" applyFill="1" applyBorder="1" applyAlignment="1">
      <alignment horizontal="center"/>
    </xf>
    <xf numFmtId="164" fontId="0" fillId="0" borderId="11" xfId="0" applyNumberFormat="1" applyFont="1" applyBorder="1" applyAlignment="1">
      <alignment horizontal="right" wrapText="1"/>
    </xf>
    <xf numFmtId="164" fontId="0" fillId="0" borderId="13" xfId="0" applyNumberFormat="1" applyFont="1" applyBorder="1" applyAlignment="1">
      <alignment horizontal="right" wrapText="1"/>
    </xf>
    <xf numFmtId="0" fontId="0" fillId="0" borderId="11" xfId="0" applyFont="1" applyFill="1" applyBorder="1" applyAlignment="1">
      <alignment horizontal="center" wrapText="1"/>
    </xf>
    <xf numFmtId="0" fontId="1" fillId="0" borderId="10" xfId="0" applyFont="1" applyBorder="1" applyAlignment="1">
      <alignment wrapText="1"/>
    </xf>
    <xf numFmtId="164" fontId="3" fillId="0" borderId="11" xfId="0" applyNumberFormat="1" applyFont="1" applyFill="1" applyBorder="1" applyAlignment="1">
      <alignment horizontal="right"/>
    </xf>
    <xf numFmtId="164" fontId="3" fillId="0" borderId="13" xfId="0" applyNumberFormat="1" applyFont="1" applyFill="1" applyBorder="1" applyAlignment="1">
      <alignment/>
    </xf>
    <xf numFmtId="0" fontId="3" fillId="0" borderId="10" xfId="0" applyFont="1" applyBorder="1" applyAlignment="1">
      <alignment wrapText="1"/>
    </xf>
    <xf numFmtId="0" fontId="0" fillId="0" borderId="11" xfId="0" applyFont="1" applyBorder="1" applyAlignment="1">
      <alignment horizontal="center" wrapText="1"/>
    </xf>
    <xf numFmtId="164" fontId="0" fillId="0" borderId="11" xfId="0" applyNumberFormat="1" applyFont="1" applyFill="1" applyBorder="1" applyAlignment="1">
      <alignment horizontal="right" wrapText="1"/>
    </xf>
    <xf numFmtId="164" fontId="0" fillId="0" borderId="11" xfId="0" applyNumberFormat="1" applyFont="1" applyFill="1" applyBorder="1" applyAlignment="1">
      <alignment wrapText="1"/>
    </xf>
    <xf numFmtId="0" fontId="3" fillId="20" borderId="10" xfId="0" applyFont="1" applyFill="1" applyBorder="1" applyAlignment="1">
      <alignment wrapText="1"/>
    </xf>
    <xf numFmtId="0" fontId="3" fillId="20" borderId="14" xfId="0" applyFont="1" applyFill="1" applyBorder="1" applyAlignment="1">
      <alignment wrapText="1"/>
    </xf>
    <xf numFmtId="0" fontId="0" fillId="0" borderId="11" xfId="0" applyFont="1" applyBorder="1" applyAlignment="1">
      <alignment horizontal="center"/>
    </xf>
    <xf numFmtId="164" fontId="0" fillId="0" borderId="11" xfId="0" applyNumberFormat="1" applyFont="1" applyBorder="1" applyAlignment="1">
      <alignment horizontal="right" vertical="center" wrapText="1"/>
    </xf>
    <xf numFmtId="164" fontId="0" fillId="0" borderId="11" xfId="0" applyNumberFormat="1" applyFont="1" applyBorder="1" applyAlignment="1">
      <alignment wrapText="1"/>
    </xf>
    <xf numFmtId="0" fontId="0" fillId="0" borderId="13" xfId="0" applyFont="1" applyBorder="1" applyAlignment="1">
      <alignment horizontal="center" wrapText="1"/>
    </xf>
    <xf numFmtId="0" fontId="3" fillId="0" borderId="10" xfId="0" applyFont="1" applyFill="1" applyBorder="1" applyAlignment="1">
      <alignment wrapText="1"/>
    </xf>
    <xf numFmtId="164" fontId="0" fillId="0" borderId="11" xfId="0" applyNumberFormat="1" applyFont="1" applyFill="1" applyBorder="1" applyAlignment="1">
      <alignment horizontal="right" vertical="center" wrapText="1"/>
    </xf>
    <xf numFmtId="164" fontId="3" fillId="0" borderId="11" xfId="0" applyNumberFormat="1" applyFont="1" applyFill="1" applyBorder="1" applyAlignment="1">
      <alignment/>
    </xf>
    <xf numFmtId="0" fontId="0" fillId="20" borderId="14" xfId="0" applyFont="1" applyFill="1" applyBorder="1" applyAlignment="1">
      <alignment wrapText="1"/>
    </xf>
    <xf numFmtId="164" fontId="0" fillId="20" borderId="11" xfId="0" applyNumberFormat="1" applyFont="1" applyFill="1" applyBorder="1" applyAlignment="1">
      <alignment horizontal="right" wrapText="1"/>
    </xf>
    <xf numFmtId="164" fontId="0" fillId="20" borderId="11" xfId="0" applyNumberFormat="1" applyFont="1" applyFill="1" applyBorder="1" applyAlignment="1">
      <alignment/>
    </xf>
    <xf numFmtId="0" fontId="0" fillId="20" borderId="13" xfId="0" applyFont="1" applyFill="1" applyBorder="1" applyAlignment="1">
      <alignment/>
    </xf>
    <xf numFmtId="0" fontId="0" fillId="0" borderId="10" xfId="0" applyFont="1" applyBorder="1" applyAlignment="1">
      <alignment wrapText="1"/>
    </xf>
    <xf numFmtId="164" fontId="3" fillId="0" borderId="11" xfId="0" applyNumberFormat="1" applyFont="1" applyBorder="1" applyAlignment="1">
      <alignment horizontal="right"/>
    </xf>
    <xf numFmtId="164" fontId="0" fillId="0" borderId="11" xfId="0" applyNumberFormat="1" applyFont="1" applyBorder="1" applyAlignment="1">
      <alignment/>
    </xf>
    <xf numFmtId="0" fontId="1" fillId="0" borderId="10" xfId="0" applyFont="1" applyBorder="1" applyAlignment="1">
      <alignment horizontal="left"/>
    </xf>
    <xf numFmtId="164" fontId="3" fillId="0" borderId="11" xfId="0" applyNumberFormat="1" applyFont="1" applyFill="1" applyBorder="1" applyAlignment="1">
      <alignment wrapText="1"/>
    </xf>
    <xf numFmtId="164" fontId="3" fillId="0" borderId="13" xfId="0" applyNumberFormat="1" applyFont="1" applyFill="1" applyBorder="1" applyAlignment="1">
      <alignment wrapText="1"/>
    </xf>
    <xf numFmtId="164" fontId="0" fillId="0" borderId="11" xfId="0" applyNumberFormat="1" applyFont="1" applyBorder="1" applyAlignment="1">
      <alignment horizontal="right"/>
    </xf>
    <xf numFmtId="164" fontId="0" fillId="0" borderId="11" xfId="0" applyNumberFormat="1" applyFont="1" applyFill="1" applyBorder="1" applyAlignment="1">
      <alignment/>
    </xf>
    <xf numFmtId="164" fontId="0" fillId="0" borderId="11" xfId="0" applyNumberFormat="1" applyFont="1" applyFill="1" applyBorder="1" applyAlignment="1">
      <alignment horizontal="right"/>
    </xf>
    <xf numFmtId="164" fontId="4" fillId="20" borderId="11" xfId="0" applyNumberFormat="1" applyFont="1" applyFill="1" applyBorder="1" applyAlignment="1">
      <alignment horizontal="right"/>
    </xf>
    <xf numFmtId="164" fontId="3" fillId="0" borderId="13" xfId="0" applyNumberFormat="1" applyFont="1" applyFill="1" applyBorder="1" applyAlignment="1">
      <alignment horizontal="right"/>
    </xf>
    <xf numFmtId="0" fontId="1" fillId="20" borderId="10" xfId="0" applyFont="1" applyFill="1" applyBorder="1" applyAlignment="1">
      <alignment horizontal="left"/>
    </xf>
    <xf numFmtId="0" fontId="1" fillId="20" borderId="14" xfId="0" applyFont="1" applyFill="1" applyBorder="1" applyAlignment="1">
      <alignment horizontal="left"/>
    </xf>
    <xf numFmtId="164" fontId="3" fillId="20" borderId="11" xfId="0" applyNumberFormat="1" applyFont="1" applyFill="1" applyBorder="1" applyAlignment="1">
      <alignment/>
    </xf>
    <xf numFmtId="0" fontId="3" fillId="0" borderId="10" xfId="0" applyFont="1" applyBorder="1" applyAlignment="1">
      <alignment horizontal="left"/>
    </xf>
    <xf numFmtId="0" fontId="0" fillId="0" borderId="15" xfId="0" applyFont="1" applyBorder="1" applyAlignment="1">
      <alignment horizontal="left"/>
    </xf>
    <xf numFmtId="0" fontId="0" fillId="20" borderId="16" xfId="0" applyFont="1" applyFill="1" applyBorder="1" applyAlignment="1">
      <alignment horizontal="center"/>
    </xf>
    <xf numFmtId="0" fontId="1" fillId="0" borderId="17" xfId="0" applyFont="1" applyBorder="1" applyAlignment="1">
      <alignment/>
    </xf>
    <xf numFmtId="0" fontId="5" fillId="0" borderId="0" xfId="0" applyFont="1"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vertical="center"/>
    </xf>
    <xf numFmtId="0" fontId="6" fillId="0" borderId="0" xfId="0" applyFont="1" applyBorder="1" applyAlignment="1">
      <alignment vertical="center"/>
    </xf>
    <xf numFmtId="0" fontId="1" fillId="0" borderId="17" xfId="0" applyFont="1" applyBorder="1" applyAlignment="1">
      <alignment horizontal="right" vertical="center"/>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0" xfId="0" applyFont="1" applyAlignment="1">
      <alignment vertical="center"/>
    </xf>
    <xf numFmtId="0" fontId="0" fillId="0" borderId="0" xfId="0" applyFont="1" applyAlignment="1">
      <alignment/>
    </xf>
    <xf numFmtId="0" fontId="0" fillId="0" borderId="10" xfId="0" applyFont="1" applyFill="1" applyBorder="1" applyAlignment="1">
      <alignment wrapText="1"/>
    </xf>
    <xf numFmtId="0" fontId="0" fillId="20" borderId="10" xfId="0" applyFont="1" applyFill="1" applyBorder="1" applyAlignment="1">
      <alignment horizontal="left"/>
    </xf>
    <xf numFmtId="0" fontId="0" fillId="20" borderId="14" xfId="0" applyFont="1" applyFill="1" applyBorder="1" applyAlignment="1">
      <alignment horizontal="left"/>
    </xf>
    <xf numFmtId="0" fontId="0" fillId="0" borderId="10" xfId="0" applyFont="1" applyBorder="1" applyAlignment="1">
      <alignment horizontal="left"/>
    </xf>
    <xf numFmtId="0" fontId="0" fillId="0" borderId="14" xfId="0" applyFont="1" applyFill="1" applyBorder="1" applyAlignment="1">
      <alignment horizontal="center"/>
    </xf>
    <xf numFmtId="0" fontId="0" fillId="0" borderId="0" xfId="0" applyFont="1" applyAlignment="1">
      <alignment horizontal="left"/>
    </xf>
    <xf numFmtId="0" fontId="0" fillId="20" borderId="10" xfId="0" applyFont="1" applyFill="1" applyBorder="1" applyAlignment="1">
      <alignment horizontal="left"/>
    </xf>
    <xf numFmtId="0" fontId="0" fillId="20" borderId="14" xfId="0" applyFont="1" applyFill="1" applyBorder="1" applyAlignment="1">
      <alignment horizontal="left"/>
    </xf>
    <xf numFmtId="164" fontId="9" fillId="0" borderId="0" xfId="0" applyNumberFormat="1"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xf>
    <xf numFmtId="164" fontId="0" fillId="0" borderId="10" xfId="0" applyNumberFormat="1" applyFont="1" applyBorder="1" applyAlignment="1">
      <alignment horizontal="left"/>
    </xf>
    <xf numFmtId="10" fontId="1" fillId="0" borderId="0" xfId="61" applyNumberFormat="1" applyFont="1" applyBorder="1" applyAlignment="1">
      <alignment horizontal="right" vertical="center"/>
    </xf>
    <xf numFmtId="164" fontId="5" fillId="0" borderId="0" xfId="0" applyNumberFormat="1" applyFont="1" applyBorder="1" applyAlignment="1">
      <alignment horizontal="right" vertical="center"/>
    </xf>
    <xf numFmtId="164" fontId="6" fillId="0" borderId="0" xfId="0" applyNumberFormat="1" applyFont="1" applyBorder="1" applyAlignment="1">
      <alignment horizontal="right" vertical="center"/>
    </xf>
    <xf numFmtId="0" fontId="0" fillId="20" borderId="18" xfId="0" applyFont="1" applyFill="1" applyBorder="1" applyAlignment="1">
      <alignment horizontal="left"/>
    </xf>
    <xf numFmtId="164" fontId="0" fillId="20" borderId="14" xfId="0" applyNumberFormat="1" applyFont="1" applyFill="1" applyBorder="1" applyAlignment="1">
      <alignment horizontal="right"/>
    </xf>
    <xf numFmtId="164" fontId="0" fillId="20" borderId="14" xfId="0" applyNumberFormat="1" applyFont="1" applyFill="1" applyBorder="1" applyAlignment="1">
      <alignment horizontal="right" wrapText="1"/>
    </xf>
    <xf numFmtId="164" fontId="0" fillId="0" borderId="14" xfId="0" applyNumberFormat="1" applyFont="1" applyBorder="1" applyAlignment="1">
      <alignment horizontal="right" wrapText="1"/>
    </xf>
    <xf numFmtId="164" fontId="3" fillId="0" borderId="14" xfId="0" applyNumberFormat="1" applyFont="1" applyFill="1" applyBorder="1" applyAlignment="1">
      <alignment horizontal="right"/>
    </xf>
    <xf numFmtId="0" fontId="0" fillId="20" borderId="14" xfId="0" applyFont="1" applyFill="1" applyBorder="1" applyAlignment="1">
      <alignment horizontal="right"/>
    </xf>
    <xf numFmtId="164" fontId="0" fillId="0" borderId="14" xfId="0" applyNumberFormat="1" applyFont="1" applyBorder="1" applyAlignment="1">
      <alignment horizontal="right"/>
    </xf>
    <xf numFmtId="164" fontId="0" fillId="0" borderId="14" xfId="0" applyNumberFormat="1" applyFont="1" applyBorder="1" applyAlignment="1">
      <alignment horizontal="left"/>
    </xf>
    <xf numFmtId="164" fontId="3" fillId="20" borderId="14" xfId="0" applyNumberFormat="1" applyFont="1" applyFill="1" applyBorder="1" applyAlignment="1">
      <alignment horizontal="right"/>
    </xf>
    <xf numFmtId="0" fontId="0" fillId="20" borderId="14" xfId="0" applyFont="1" applyFill="1" applyBorder="1" applyAlignment="1">
      <alignment horizontal="right"/>
    </xf>
    <xf numFmtId="0" fontId="0" fillId="20" borderId="19" xfId="0" applyFont="1" applyFill="1" applyBorder="1" applyAlignment="1">
      <alignment horizontal="left"/>
    </xf>
    <xf numFmtId="0" fontId="1" fillId="20" borderId="20" xfId="0" applyFont="1" applyFill="1" applyBorder="1" applyAlignment="1">
      <alignment horizontal="left"/>
    </xf>
    <xf numFmtId="0" fontId="1" fillId="0" borderId="0" xfId="0" applyFont="1" applyBorder="1" applyAlignment="1">
      <alignment horizontal="right" vertical="center"/>
    </xf>
    <xf numFmtId="0" fontId="1"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xf>
    <xf numFmtId="164" fontId="0" fillId="20" borderId="18" xfId="0" applyNumberFormat="1" applyFont="1" applyFill="1" applyBorder="1" applyAlignment="1">
      <alignment horizontal="right" wrapText="1"/>
    </xf>
    <xf numFmtId="164" fontId="0" fillId="0" borderId="14" xfId="0" applyNumberFormat="1" applyFont="1" applyFill="1" applyBorder="1" applyAlignment="1">
      <alignment horizontal="right" wrapText="1"/>
    </xf>
    <xf numFmtId="164" fontId="0" fillId="0" borderId="14" xfId="0" applyNumberFormat="1" applyFont="1" applyBorder="1" applyAlignment="1">
      <alignment horizontal="right" vertical="center" wrapText="1"/>
    </xf>
    <xf numFmtId="164" fontId="0" fillId="0" borderId="14" xfId="0" applyNumberFormat="1" applyFont="1" applyFill="1" applyBorder="1" applyAlignment="1">
      <alignment horizontal="right" vertical="center" wrapText="1"/>
    </xf>
    <xf numFmtId="164" fontId="3" fillId="0" borderId="14" xfId="0" applyNumberFormat="1" applyFont="1" applyBorder="1" applyAlignment="1">
      <alignment horizontal="right"/>
    </xf>
    <xf numFmtId="164" fontId="0" fillId="0" borderId="14" xfId="0" applyNumberFormat="1" applyFont="1" applyFill="1" applyBorder="1" applyAlignment="1">
      <alignment horizontal="right"/>
    </xf>
    <xf numFmtId="164" fontId="3" fillId="0" borderId="12" xfId="0" applyNumberFormat="1" applyFont="1" applyFill="1" applyBorder="1" applyAlignment="1">
      <alignment horizontal="right"/>
    </xf>
    <xf numFmtId="164" fontId="0" fillId="0" borderId="12" xfId="0" applyNumberFormat="1" applyFont="1" applyFill="1" applyBorder="1" applyAlignment="1">
      <alignment horizontal="right" wrapText="1"/>
    </xf>
    <xf numFmtId="164" fontId="0" fillId="20" borderId="18" xfId="0" applyNumberFormat="1" applyFont="1" applyFill="1" applyBorder="1" applyAlignment="1">
      <alignment horizontal="right"/>
    </xf>
    <xf numFmtId="0" fontId="0" fillId="20" borderId="18" xfId="0" applyFont="1" applyFill="1" applyBorder="1" applyAlignment="1">
      <alignment horizontal="right"/>
    </xf>
    <xf numFmtId="164" fontId="3" fillId="0" borderId="12" xfId="0" applyNumberFormat="1" applyFont="1" applyFill="1" applyBorder="1" applyAlignment="1">
      <alignment horizontal="right" wrapText="1"/>
    </xf>
    <xf numFmtId="164" fontId="0" fillId="0" borderId="18" xfId="0" applyNumberFormat="1" applyFont="1" applyBorder="1" applyAlignment="1">
      <alignment horizontal="right"/>
    </xf>
    <xf numFmtId="164" fontId="3" fillId="20" borderId="18" xfId="0" applyNumberFormat="1" applyFont="1" applyFill="1" applyBorder="1" applyAlignment="1">
      <alignment horizontal="right"/>
    </xf>
    <xf numFmtId="164" fontId="0" fillId="0" borderId="12" xfId="0" applyNumberFormat="1" applyFont="1" applyFill="1" applyBorder="1" applyAlignment="1">
      <alignment horizontal="right"/>
    </xf>
    <xf numFmtId="164" fontId="0" fillId="0" borderId="12" xfId="0" applyNumberFormat="1" applyFont="1" applyBorder="1" applyAlignment="1">
      <alignment horizontal="right"/>
    </xf>
    <xf numFmtId="0" fontId="0" fillId="20" borderId="18" xfId="0" applyFont="1" applyFill="1" applyBorder="1" applyAlignment="1">
      <alignment horizontal="right"/>
    </xf>
    <xf numFmtId="0" fontId="0" fillId="20" borderId="21" xfId="0" applyFont="1" applyFill="1" applyBorder="1" applyAlignment="1">
      <alignment horizontal="right"/>
    </xf>
    <xf numFmtId="0" fontId="3" fillId="0" borderId="22" xfId="0" applyFont="1" applyFill="1" applyBorder="1" applyAlignment="1">
      <alignment horizontal="center" vertical="center" wrapText="1"/>
    </xf>
    <xf numFmtId="164" fontId="0" fillId="0" borderId="22" xfId="0" applyNumberFormat="1" applyFont="1" applyFill="1" applyBorder="1" applyAlignment="1">
      <alignment horizontal="right" wrapText="1"/>
    </xf>
    <xf numFmtId="164" fontId="3" fillId="0" borderId="22" xfId="0" applyNumberFormat="1" applyFont="1" applyFill="1" applyBorder="1" applyAlignment="1">
      <alignment horizontal="right"/>
    </xf>
    <xf numFmtId="164" fontId="0" fillId="0" borderId="22" xfId="0" applyNumberFormat="1" applyFont="1" applyFill="1" applyBorder="1" applyAlignment="1">
      <alignment horizontal="right"/>
    </xf>
    <xf numFmtId="164" fontId="0" fillId="0" borderId="22" xfId="0" applyNumberFormat="1" applyFont="1" applyFill="1" applyBorder="1" applyAlignment="1">
      <alignment horizontal="right" vertical="center" wrapText="1"/>
    </xf>
    <xf numFmtId="0" fontId="0" fillId="0" borderId="22" xfId="0" applyFont="1" applyFill="1" applyBorder="1" applyAlignment="1">
      <alignment horizontal="right"/>
    </xf>
    <xf numFmtId="164" fontId="3" fillId="0" borderId="22" xfId="0" applyNumberFormat="1" applyFont="1" applyFill="1" applyBorder="1" applyAlignment="1">
      <alignment horizontal="right" wrapText="1"/>
    </xf>
    <xf numFmtId="0" fontId="0" fillId="0" borderId="22" xfId="0" applyFont="1" applyFill="1" applyBorder="1" applyAlignment="1">
      <alignment horizontal="left"/>
    </xf>
    <xf numFmtId="164" fontId="0" fillId="0" borderId="22" xfId="0" applyNumberFormat="1" applyFont="1" applyFill="1" applyBorder="1" applyAlignment="1">
      <alignment horizontal="left"/>
    </xf>
    <xf numFmtId="0" fontId="0" fillId="0" borderId="22" xfId="0" applyFont="1" applyFill="1" applyBorder="1" applyAlignment="1">
      <alignment horizontal="right"/>
    </xf>
    <xf numFmtId="0" fontId="0" fillId="20" borderId="23" xfId="0" applyFont="1" applyFill="1" applyBorder="1" applyAlignment="1">
      <alignment wrapText="1"/>
    </xf>
    <xf numFmtId="164" fontId="0" fillId="20" borderId="24" xfId="0" applyNumberFormat="1" applyFont="1" applyFill="1" applyBorder="1" applyAlignment="1">
      <alignment horizontal="right" wrapText="1"/>
    </xf>
    <xf numFmtId="164" fontId="0" fillId="20" borderId="25" xfId="0" applyNumberFormat="1" applyFont="1" applyFill="1" applyBorder="1" applyAlignment="1">
      <alignment horizontal="right" wrapText="1"/>
    </xf>
    <xf numFmtId="0" fontId="0" fillId="20" borderId="26" xfId="0" applyFont="1" applyFill="1" applyBorder="1" applyAlignment="1">
      <alignment wrapText="1"/>
    </xf>
    <xf numFmtId="164" fontId="0" fillId="20" borderId="26" xfId="0" applyNumberFormat="1" applyFont="1" applyFill="1" applyBorder="1" applyAlignment="1">
      <alignment wrapText="1"/>
    </xf>
    <xf numFmtId="0" fontId="0" fillId="20" borderId="27" xfId="0" applyFont="1" applyFill="1" applyBorder="1" applyAlignment="1">
      <alignment horizont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Fill="1" applyBorder="1" applyAlignment="1">
      <alignment horizontal="center" vertical="center" wrapText="1"/>
    </xf>
    <xf numFmtId="164" fontId="0" fillId="0" borderId="10" xfId="0" applyNumberFormat="1" applyFont="1" applyBorder="1" applyAlignment="1">
      <alignment horizontal="left" vertical="center"/>
    </xf>
    <xf numFmtId="164" fontId="0" fillId="0" borderId="14" xfId="0" applyNumberFormat="1" applyFont="1" applyBorder="1" applyAlignment="1">
      <alignment horizontal="right" vertical="center"/>
    </xf>
    <xf numFmtId="164" fontId="0" fillId="0" borderId="22" xfId="0" applyNumberFormat="1" applyFont="1" applyFill="1" applyBorder="1" applyAlignment="1">
      <alignment horizontal="right" vertical="center"/>
    </xf>
    <xf numFmtId="0" fontId="0" fillId="0" borderId="0" xfId="0" applyFont="1" applyFill="1" applyAlignment="1">
      <alignment/>
    </xf>
    <xf numFmtId="164" fontId="0" fillId="20" borderId="24" xfId="0" applyNumberFormat="1" applyFont="1" applyFill="1" applyBorder="1" applyAlignment="1">
      <alignment wrapText="1"/>
    </xf>
    <xf numFmtId="164" fontId="0" fillId="20" borderId="12" xfId="0" applyNumberFormat="1" applyFont="1" applyFill="1" applyBorder="1" applyAlignment="1">
      <alignment wrapText="1"/>
    </xf>
    <xf numFmtId="164" fontId="0" fillId="0" borderId="11" xfId="0" applyNumberFormat="1" applyFont="1" applyBorder="1" applyAlignment="1">
      <alignment vertical="center" wrapText="1"/>
    </xf>
    <xf numFmtId="164" fontId="0" fillId="0" borderId="11" xfId="0" applyNumberFormat="1" applyFont="1" applyFill="1" applyBorder="1" applyAlignment="1">
      <alignment vertical="center" wrapText="1"/>
    </xf>
    <xf numFmtId="0" fontId="0" fillId="20" borderId="11" xfId="0" applyFont="1" applyFill="1" applyBorder="1" applyAlignment="1">
      <alignment/>
    </xf>
    <xf numFmtId="164" fontId="3" fillId="0" borderId="14" xfId="0" applyNumberFormat="1" applyFont="1" applyFill="1" applyBorder="1" applyAlignment="1">
      <alignment wrapText="1"/>
    </xf>
    <xf numFmtId="0" fontId="0" fillId="20" borderId="11" xfId="0" applyFont="1" applyFill="1" applyBorder="1" applyAlignment="1">
      <alignment/>
    </xf>
    <xf numFmtId="0" fontId="0" fillId="20" borderId="16" xfId="0" applyFont="1" applyFill="1" applyBorder="1" applyAlignment="1">
      <alignment/>
    </xf>
    <xf numFmtId="164" fontId="3" fillId="0" borderId="18" xfId="0" applyNumberFormat="1" applyFont="1" applyFill="1" applyBorder="1" applyAlignment="1">
      <alignment horizontal="right"/>
    </xf>
    <xf numFmtId="164" fontId="0" fillId="0" borderId="18" xfId="0" applyNumberFormat="1" applyFont="1" applyFill="1" applyBorder="1" applyAlignment="1">
      <alignment horizontal="right"/>
    </xf>
    <xf numFmtId="14" fontId="1" fillId="0" borderId="0" xfId="0" applyNumberFormat="1" applyFont="1" applyBorder="1" applyAlignment="1">
      <alignment vertical="center"/>
    </xf>
    <xf numFmtId="164" fontId="0" fillId="20" borderId="14" xfId="0" applyNumberFormat="1" applyFont="1" applyFill="1" applyBorder="1" applyAlignment="1">
      <alignment/>
    </xf>
    <xf numFmtId="164"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3" fillId="0" borderId="0" xfId="0" applyFont="1" applyFill="1" applyBorder="1" applyAlignment="1">
      <alignment/>
    </xf>
    <xf numFmtId="164" fontId="0" fillId="20" borderId="26" xfId="0" applyNumberFormat="1" applyFont="1" applyFill="1" applyBorder="1" applyAlignment="1">
      <alignment horizontal="right" wrapText="1"/>
    </xf>
    <xf numFmtId="164" fontId="0" fillId="20" borderId="11" xfId="0" applyNumberFormat="1" applyFont="1" applyFill="1" applyBorder="1" applyAlignment="1">
      <alignment horizontal="right"/>
    </xf>
    <xf numFmtId="0" fontId="3" fillId="20" borderId="11" xfId="0" applyFont="1" applyFill="1" applyBorder="1" applyAlignment="1">
      <alignment wrapText="1"/>
    </xf>
    <xf numFmtId="0" fontId="0" fillId="20" borderId="11" xfId="0" applyFont="1" applyFill="1" applyBorder="1" applyAlignment="1">
      <alignment horizontal="right"/>
    </xf>
    <xf numFmtId="164" fontId="3" fillId="0" borderId="11" xfId="0" applyNumberFormat="1" applyFont="1" applyFill="1" applyBorder="1" applyAlignment="1">
      <alignment horizontal="right" wrapText="1"/>
    </xf>
    <xf numFmtId="164" fontId="3" fillId="20" borderId="11" xfId="0" applyNumberFormat="1" applyFont="1" applyFill="1" applyBorder="1" applyAlignment="1">
      <alignment horizontal="right"/>
    </xf>
    <xf numFmtId="0" fontId="0" fillId="20" borderId="16" xfId="0" applyFont="1" applyFill="1" applyBorder="1" applyAlignment="1">
      <alignment horizontal="right"/>
    </xf>
    <xf numFmtId="164" fontId="1" fillId="0" borderId="20" xfId="0" applyNumberFormat="1" applyFont="1" applyFill="1" applyBorder="1" applyAlignment="1">
      <alignment horizontal="right"/>
    </xf>
    <xf numFmtId="164" fontId="1" fillId="0" borderId="32" xfId="0" applyNumberFormat="1" applyFont="1" applyBorder="1" applyAlignment="1">
      <alignment horizontal="right" vertical="center"/>
    </xf>
    <xf numFmtId="164" fontId="1" fillId="0" borderId="30" xfId="0" applyNumberFormat="1" applyFont="1" applyFill="1" applyBorder="1" applyAlignment="1">
      <alignment horizontal="right"/>
    </xf>
    <xf numFmtId="0" fontId="0" fillId="20" borderId="11" xfId="0" applyFont="1" applyFill="1" applyBorder="1" applyAlignment="1">
      <alignment horizontal="left"/>
    </xf>
    <xf numFmtId="0" fontId="0" fillId="20" borderId="11" xfId="0" applyFont="1" applyFill="1" applyBorder="1" applyAlignment="1">
      <alignment horizontal="center" wrapText="1"/>
    </xf>
    <xf numFmtId="0" fontId="0" fillId="20" borderId="14" xfId="0" applyFont="1" applyFill="1" applyBorder="1" applyAlignment="1">
      <alignment horizontal="center" wrapText="1"/>
    </xf>
    <xf numFmtId="49" fontId="0" fillId="0" borderId="10" xfId="0" applyNumberFormat="1" applyFont="1" applyBorder="1" applyAlignment="1">
      <alignment horizontal="left"/>
    </xf>
    <xf numFmtId="164" fontId="4" fillId="20" borderId="13" xfId="0" applyNumberFormat="1" applyFont="1" applyFill="1" applyBorder="1" applyAlignment="1">
      <alignment horizontal="center"/>
    </xf>
    <xf numFmtId="164" fontId="3" fillId="0" borderId="11" xfId="0" applyNumberFormat="1" applyFont="1" applyBorder="1" applyAlignment="1">
      <alignment horizontal="right" wrapText="1"/>
    </xf>
    <xf numFmtId="164" fontId="1" fillId="0" borderId="28" xfId="0" applyNumberFormat="1" applyFont="1" applyFill="1" applyBorder="1" applyAlignment="1">
      <alignment horizontal="right"/>
    </xf>
    <xf numFmtId="0" fontId="0" fillId="20" borderId="33" xfId="0" applyFont="1" applyFill="1" applyBorder="1" applyAlignment="1">
      <alignment horizontal="center" wrapText="1"/>
    </xf>
    <xf numFmtId="164" fontId="3" fillId="0" borderId="14" xfId="0" applyNumberFormat="1" applyFont="1" applyFill="1" applyBorder="1" applyAlignment="1">
      <alignment/>
    </xf>
    <xf numFmtId="0" fontId="0" fillId="0" borderId="14" xfId="0" applyFont="1" applyBorder="1" applyAlignment="1">
      <alignment horizontal="center" wrapText="1"/>
    </xf>
    <xf numFmtId="0" fontId="0" fillId="20" borderId="14" xfId="0" applyFont="1" applyFill="1" applyBorder="1" applyAlignment="1">
      <alignment/>
    </xf>
    <xf numFmtId="164" fontId="4" fillId="20" borderId="14" xfId="0" applyNumberFormat="1" applyFont="1" applyFill="1" applyBorder="1" applyAlignment="1">
      <alignment horizontal="center"/>
    </xf>
    <xf numFmtId="164" fontId="0" fillId="0" borderId="34" xfId="0" applyNumberFormat="1" applyFont="1" applyBorder="1" applyAlignment="1">
      <alignment horizontal="right"/>
    </xf>
    <xf numFmtId="164" fontId="0" fillId="20" borderId="13" xfId="0" applyNumberFormat="1" applyFont="1" applyFill="1" applyBorder="1" applyAlignment="1">
      <alignment wrapText="1"/>
    </xf>
    <xf numFmtId="164" fontId="3" fillId="0" borderId="13" xfId="0" applyNumberFormat="1" applyFont="1" applyBorder="1" applyAlignment="1">
      <alignment horizontal="right" wrapText="1"/>
    </xf>
    <xf numFmtId="0" fontId="0" fillId="20" borderId="10" xfId="0" applyFont="1" applyFill="1" applyBorder="1" applyAlignment="1">
      <alignment horizontal="left"/>
    </xf>
    <xf numFmtId="0" fontId="0" fillId="20" borderId="14" xfId="0" applyFont="1" applyFill="1" applyBorder="1" applyAlignment="1">
      <alignment horizontal="left"/>
    </xf>
    <xf numFmtId="0" fontId="0" fillId="0" borderId="10" xfId="0" applyFont="1" applyBorder="1" applyAlignment="1">
      <alignment horizontal="left"/>
    </xf>
    <xf numFmtId="0" fontId="0" fillId="20" borderId="11" xfId="0" applyFont="1" applyFill="1" applyBorder="1" applyAlignment="1">
      <alignment horizontal="left"/>
    </xf>
    <xf numFmtId="0" fontId="0" fillId="20" borderId="13" xfId="0" applyFont="1" applyFill="1" applyBorder="1" applyAlignment="1">
      <alignment horizontal="left"/>
    </xf>
    <xf numFmtId="0" fontId="0" fillId="0" borderId="14" xfId="0" applyFont="1" applyFill="1" applyBorder="1" applyAlignment="1">
      <alignment horizontal="center"/>
    </xf>
    <xf numFmtId="0" fontId="0" fillId="0" borderId="14" xfId="0" applyFont="1" applyFill="1" applyBorder="1" applyAlignment="1">
      <alignment horizontal="center" vertical="center"/>
    </xf>
    <xf numFmtId="0" fontId="0" fillId="20" borderId="11" xfId="0" applyFont="1" applyFill="1" applyBorder="1" applyAlignment="1">
      <alignment horizontal="right"/>
    </xf>
    <xf numFmtId="0" fontId="0" fillId="0" borderId="0" xfId="0" applyFont="1" applyBorder="1" applyAlignment="1">
      <alignment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164" fontId="1" fillId="0" borderId="0" xfId="0" applyNumberFormat="1" applyFont="1" applyFill="1" applyBorder="1" applyAlignment="1">
      <alignment/>
    </xf>
    <xf numFmtId="164" fontId="1" fillId="0" borderId="0" xfId="0" applyNumberFormat="1"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xf>
    <xf numFmtId="0" fontId="6" fillId="0" borderId="17" xfId="0" applyFont="1" applyBorder="1" applyAlignment="1">
      <alignment horizontal="right" vertical="center"/>
    </xf>
    <xf numFmtId="0" fontId="0" fillId="0" borderId="0" xfId="0" applyFont="1" applyFill="1" applyBorder="1" applyAlignment="1">
      <alignment horizontal="center"/>
    </xf>
    <xf numFmtId="164" fontId="0" fillId="0" borderId="0" xfId="0" applyNumberFormat="1" applyFont="1" applyFill="1" applyBorder="1" applyAlignment="1">
      <alignment horizontal="right"/>
    </xf>
    <xf numFmtId="0" fontId="0" fillId="0" borderId="0" xfId="0" applyBorder="1" applyAlignment="1">
      <alignment/>
    </xf>
    <xf numFmtId="0" fontId="6" fillId="0" borderId="35" xfId="0" applyFont="1" applyBorder="1" applyAlignment="1">
      <alignment horizontal="right" vertical="center"/>
    </xf>
    <xf numFmtId="0" fontId="6" fillId="0" borderId="36" xfId="0" applyFont="1" applyBorder="1" applyAlignment="1">
      <alignment horizontal="right" vertical="center"/>
    </xf>
    <xf numFmtId="164" fontId="3" fillId="0" borderId="20" xfId="0" applyNumberFormat="1" applyFont="1" applyFill="1" applyBorder="1" applyAlignment="1">
      <alignment/>
    </xf>
    <xf numFmtId="0" fontId="3" fillId="20" borderId="20" xfId="0" applyFont="1" applyFill="1" applyBorder="1" applyAlignment="1">
      <alignment horizontal="lef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0" fontId="3" fillId="0" borderId="0" xfId="0" applyFont="1" applyFill="1" applyBorder="1" applyAlignment="1">
      <alignment horizontal="left"/>
    </xf>
    <xf numFmtId="0" fontId="6" fillId="0" borderId="0" xfId="0" applyFont="1" applyFill="1" applyBorder="1" applyAlignment="1">
      <alignment horizontal="right" vertical="center"/>
    </xf>
    <xf numFmtId="164" fontId="0" fillId="0" borderId="0" xfId="0" applyNumberFormat="1" applyFont="1" applyBorder="1" applyAlignment="1">
      <alignment horizontal="left" vertical="center"/>
    </xf>
    <xf numFmtId="0" fontId="8" fillId="0" borderId="0" xfId="0" applyFont="1" applyBorder="1" applyAlignment="1">
      <alignment vertical="top" wrapText="1"/>
    </xf>
    <xf numFmtId="0" fontId="0" fillId="0" borderId="0" xfId="0" applyFont="1" applyFill="1" applyBorder="1" applyAlignment="1">
      <alignment/>
    </xf>
    <xf numFmtId="164" fontId="3" fillId="0" borderId="14" xfId="0" applyNumberFormat="1" applyFont="1" applyBorder="1" applyAlignment="1">
      <alignment horizontal="right" vertical="center" wrapText="1"/>
    </xf>
    <xf numFmtId="164" fontId="3" fillId="0" borderId="11" xfId="0" applyNumberFormat="1" applyFont="1" applyBorder="1" applyAlignment="1">
      <alignment horizontal="right" vertical="center" wrapText="1"/>
    </xf>
    <xf numFmtId="164" fontId="3" fillId="0" borderId="0" xfId="0" applyNumberFormat="1" applyFont="1" applyFill="1" applyBorder="1" applyAlignment="1">
      <alignment/>
    </xf>
    <xf numFmtId="172" fontId="0" fillId="0" borderId="0" xfId="42" applyNumberFormat="1" applyFont="1" applyFill="1" applyBorder="1" applyAlignment="1">
      <alignment/>
    </xf>
    <xf numFmtId="164" fontId="0" fillId="0" borderId="14" xfId="0" applyNumberFormat="1" applyFont="1" applyBorder="1" applyAlignment="1">
      <alignment wrapText="1"/>
    </xf>
    <xf numFmtId="164" fontId="0" fillId="20" borderId="14" xfId="0" applyNumberFormat="1" applyFont="1" applyFill="1" applyBorder="1" applyAlignment="1">
      <alignment wrapText="1"/>
    </xf>
    <xf numFmtId="0" fontId="0" fillId="20" borderId="37" xfId="0" applyFont="1" applyFill="1" applyBorder="1" applyAlignment="1">
      <alignment horizontal="right"/>
    </xf>
    <xf numFmtId="164" fontId="31" fillId="0" borderId="0" xfId="0" applyNumberFormat="1" applyFont="1" applyBorder="1" applyAlignment="1">
      <alignment vertical="center"/>
    </xf>
    <xf numFmtId="164" fontId="6" fillId="0" borderId="0" xfId="0" applyNumberFormat="1" applyFont="1" applyBorder="1" applyAlignment="1">
      <alignment horizontal="left" vertical="center"/>
    </xf>
    <xf numFmtId="164" fontId="0" fillId="0" borderId="0" xfId="0" applyNumberFormat="1" applyBorder="1" applyAlignment="1">
      <alignment vertical="center"/>
    </xf>
    <xf numFmtId="0" fontId="8" fillId="0" borderId="0" xfId="0" applyFont="1" applyBorder="1" applyAlignment="1">
      <alignment horizontal="left" vertical="top" wrapText="1"/>
    </xf>
    <xf numFmtId="164" fontId="0" fillId="0" borderId="0" xfId="0" applyNumberFormat="1" applyBorder="1" applyAlignment="1">
      <alignment/>
    </xf>
    <xf numFmtId="3" fontId="0" fillId="0" borderId="0" xfId="0" applyNumberFormat="1" applyBorder="1" applyAlignment="1">
      <alignment/>
    </xf>
    <xf numFmtId="0" fontId="0" fillId="0" borderId="0" xfId="0" applyBorder="1" applyAlignment="1">
      <alignment/>
    </xf>
    <xf numFmtId="164" fontId="33" fillId="0" borderId="0" xfId="0" applyNumberFormat="1" applyFont="1" applyBorder="1" applyAlignment="1">
      <alignment horizontal="left" vertical="center"/>
    </xf>
    <xf numFmtId="0" fontId="6" fillId="0" borderId="0" xfId="0" applyFont="1" applyBorder="1" applyAlignment="1">
      <alignment horizontal="left" vertical="center"/>
    </xf>
    <xf numFmtId="10" fontId="6" fillId="0" borderId="0" xfId="0" applyNumberFormat="1" applyFont="1" applyBorder="1" applyAlignment="1">
      <alignment vertical="center"/>
    </xf>
    <xf numFmtId="164" fontId="1" fillId="0" borderId="0" xfId="0" applyNumberFormat="1" applyFont="1" applyFill="1" applyBorder="1" applyAlignment="1">
      <alignment horizontal="right" vertical="center"/>
    </xf>
    <xf numFmtId="164" fontId="6" fillId="0" borderId="0" xfId="0" applyNumberFormat="1" applyFont="1" applyBorder="1" applyAlignment="1">
      <alignment horizontal="left" vertical="center" wrapText="1"/>
    </xf>
    <xf numFmtId="2" fontId="6" fillId="0" borderId="0" xfId="0" applyNumberFormat="1" applyFont="1" applyFill="1" applyBorder="1" applyAlignment="1">
      <alignment horizontal="right" vertical="center" indent="3"/>
    </xf>
    <xf numFmtId="10" fontId="6" fillId="0" borderId="0" xfId="61" applyNumberFormat="1" applyFont="1" applyFill="1" applyBorder="1" applyAlignment="1">
      <alignment horizontal="right" vertical="center" indent="2"/>
    </xf>
    <xf numFmtId="164" fontId="0" fillId="0" borderId="14" xfId="0" applyNumberFormat="1" applyFont="1" applyFill="1" applyBorder="1" applyAlignment="1">
      <alignment wrapText="1"/>
    </xf>
    <xf numFmtId="164" fontId="0" fillId="0" borderId="13" xfId="0" applyNumberFormat="1" applyFont="1" applyFill="1" applyBorder="1" applyAlignment="1">
      <alignment horizontal="right" wrapText="1"/>
    </xf>
    <xf numFmtId="164" fontId="3" fillId="0" borderId="11" xfId="0" applyNumberFormat="1" applyFont="1" applyFill="1" applyBorder="1" applyAlignment="1">
      <alignment horizontal="right" vertical="center" wrapText="1"/>
    </xf>
    <xf numFmtId="164" fontId="3" fillId="0" borderId="38" xfId="0" applyNumberFormat="1" applyFont="1" applyFill="1" applyBorder="1" applyAlignment="1">
      <alignment/>
    </xf>
    <xf numFmtId="164" fontId="32" fillId="0" borderId="13" xfId="0" applyNumberFormat="1" applyFont="1" applyFill="1" applyBorder="1" applyAlignment="1">
      <alignment horizontal="right" wrapText="1"/>
    </xf>
    <xf numFmtId="0" fontId="0" fillId="0" borderId="13" xfId="0" applyFont="1" applyFill="1" applyBorder="1" applyAlignment="1">
      <alignment/>
    </xf>
    <xf numFmtId="164" fontId="3" fillId="0" borderId="11" xfId="0" applyNumberFormat="1" applyFont="1" applyFill="1" applyBorder="1" applyAlignment="1">
      <alignment/>
    </xf>
    <xf numFmtId="164" fontId="0" fillId="0" borderId="11" xfId="0" applyNumberFormat="1" applyFont="1" applyFill="1" applyBorder="1" applyAlignment="1">
      <alignment/>
    </xf>
    <xf numFmtId="0" fontId="0" fillId="0" borderId="36" xfId="0" applyFont="1" applyBorder="1" applyAlignment="1">
      <alignment/>
    </xf>
    <xf numFmtId="0" fontId="0" fillId="0" borderId="0" xfId="0" applyFont="1" applyAlignment="1">
      <alignment/>
    </xf>
    <xf numFmtId="164" fontId="0" fillId="0" borderId="18" xfId="0" applyNumberFormat="1" applyFont="1" applyFill="1" applyBorder="1" applyAlignment="1">
      <alignment wrapText="1"/>
    </xf>
    <xf numFmtId="164" fontId="3" fillId="0" borderId="18" xfId="0" applyNumberFormat="1" applyFont="1" applyFill="1" applyBorder="1" applyAlignment="1">
      <alignment wrapText="1"/>
    </xf>
    <xf numFmtId="164" fontId="0" fillId="20" borderId="18" xfId="0" applyNumberFormat="1" applyFont="1" applyFill="1" applyBorder="1" applyAlignment="1">
      <alignment wrapText="1"/>
    </xf>
    <xf numFmtId="164" fontId="0" fillId="20" borderId="18" xfId="0" applyNumberFormat="1" applyFont="1" applyFill="1" applyBorder="1" applyAlignment="1">
      <alignment/>
    </xf>
    <xf numFmtId="164" fontId="0" fillId="0" borderId="18" xfId="0" applyNumberFormat="1" applyFont="1" applyBorder="1" applyAlignment="1">
      <alignment wrapText="1"/>
    </xf>
    <xf numFmtId="164" fontId="3" fillId="0" borderId="12" xfId="0" applyNumberFormat="1" applyFont="1" applyFill="1" applyBorder="1" applyAlignment="1">
      <alignment/>
    </xf>
    <xf numFmtId="0" fontId="0" fillId="20" borderId="39" xfId="0" applyFont="1" applyFill="1" applyBorder="1" applyAlignment="1">
      <alignment horizontal="right"/>
    </xf>
    <xf numFmtId="164" fontId="3" fillId="0" borderId="11" xfId="0" applyNumberFormat="1" applyFont="1" applyBorder="1" applyAlignment="1">
      <alignment wrapText="1"/>
    </xf>
    <xf numFmtId="0" fontId="0" fillId="20" borderId="40" xfId="0" applyFont="1" applyFill="1" applyBorder="1" applyAlignment="1">
      <alignment wrapText="1"/>
    </xf>
    <xf numFmtId="164" fontId="0" fillId="20" borderId="33" xfId="0" applyNumberFormat="1" applyFont="1" applyFill="1" applyBorder="1" applyAlignment="1">
      <alignment wrapText="1"/>
    </xf>
    <xf numFmtId="164" fontId="0" fillId="20" borderId="25" xfId="0" applyNumberFormat="1" applyFont="1" applyFill="1" applyBorder="1" applyAlignment="1">
      <alignment wrapText="1"/>
    </xf>
    <xf numFmtId="164" fontId="3" fillId="24" borderId="20" xfId="0" applyNumberFormat="1" applyFont="1" applyFill="1" applyBorder="1" applyAlignment="1">
      <alignment/>
    </xf>
    <xf numFmtId="164" fontId="3" fillId="24" borderId="12" xfId="0" applyNumberFormat="1" applyFont="1" applyFill="1" applyBorder="1" applyAlignment="1">
      <alignment horizontal="right"/>
    </xf>
    <xf numFmtId="0" fontId="0" fillId="0" borderId="36" xfId="0" applyBorder="1" applyAlignment="1">
      <alignment/>
    </xf>
    <xf numFmtId="0" fontId="0" fillId="0" borderId="36" xfId="0" applyFont="1" applyBorder="1" applyAlignment="1">
      <alignment/>
    </xf>
    <xf numFmtId="0" fontId="0" fillId="0" borderId="36" xfId="0" applyFill="1" applyBorder="1" applyAlignment="1">
      <alignment/>
    </xf>
    <xf numFmtId="0" fontId="0" fillId="20" borderId="41" xfId="0" applyFont="1" applyFill="1" applyBorder="1" applyAlignment="1">
      <alignment wrapText="1"/>
    </xf>
    <xf numFmtId="0" fontId="0" fillId="20" borderId="42" xfId="0" applyFont="1" applyFill="1" applyBorder="1" applyAlignment="1">
      <alignment wrapText="1"/>
    </xf>
    <xf numFmtId="14" fontId="39" fillId="0" borderId="0" xfId="0" applyNumberFormat="1" applyFont="1" applyBorder="1" applyAlignment="1">
      <alignment horizontal="right" vertical="center"/>
    </xf>
    <xf numFmtId="164" fontId="3" fillId="0" borderId="43" xfId="0" applyNumberFormat="1" applyFont="1" applyFill="1" applyBorder="1" applyAlignment="1">
      <alignment horizontal="right" vertical="center"/>
    </xf>
    <xf numFmtId="14" fontId="39" fillId="24" borderId="0" xfId="0" applyNumberFormat="1" applyFont="1" applyFill="1" applyBorder="1" applyAlignment="1">
      <alignment horizontal="right" vertical="center" wrapText="1"/>
    </xf>
    <xf numFmtId="164" fontId="3" fillId="0" borderId="14" xfId="0" applyNumberFormat="1" applyFont="1" applyBorder="1" applyAlignment="1">
      <alignment wrapText="1"/>
    </xf>
    <xf numFmtId="164" fontId="3" fillId="0" borderId="18" xfId="0" applyNumberFormat="1" applyFont="1" applyBorder="1" applyAlignment="1">
      <alignment wrapText="1"/>
    </xf>
    <xf numFmtId="164" fontId="3" fillId="25" borderId="14" xfId="0" applyNumberFormat="1" applyFont="1" applyFill="1" applyBorder="1" applyAlignment="1">
      <alignment horizontal="right" wrapText="1"/>
    </xf>
    <xf numFmtId="164" fontId="40" fillId="0" borderId="11" xfId="0" applyNumberFormat="1" applyFont="1" applyBorder="1" applyAlignment="1">
      <alignment wrapText="1"/>
    </xf>
    <xf numFmtId="164" fontId="0" fillId="25" borderId="18" xfId="0" applyNumberFormat="1" applyFont="1" applyFill="1" applyBorder="1" applyAlignment="1">
      <alignment horizontal="right"/>
    </xf>
    <xf numFmtId="0" fontId="0" fillId="25" borderId="14" xfId="0" applyFont="1" applyFill="1" applyBorder="1" applyAlignment="1">
      <alignment horizontal="center" vertical="center"/>
    </xf>
    <xf numFmtId="164" fontId="0" fillId="25" borderId="11" xfId="0" applyNumberFormat="1" applyFont="1" applyFill="1" applyBorder="1" applyAlignment="1">
      <alignment vertical="center" wrapText="1"/>
    </xf>
    <xf numFmtId="0" fontId="0" fillId="25" borderId="14" xfId="0" applyFont="1" applyFill="1" applyBorder="1" applyAlignment="1">
      <alignment horizontal="center"/>
    </xf>
    <xf numFmtId="164" fontId="0" fillId="25" borderId="11" xfId="0" applyNumberFormat="1" applyFont="1" applyFill="1" applyBorder="1" applyAlignment="1">
      <alignment wrapText="1"/>
    </xf>
    <xf numFmtId="164" fontId="3" fillId="0" borderId="20" xfId="0" applyNumberFormat="1" applyFont="1" applyFill="1" applyBorder="1" applyAlignment="1">
      <alignment horizontal="right"/>
    </xf>
    <xf numFmtId="164" fontId="3" fillId="0" borderId="30" xfId="0" applyNumberFormat="1" applyFont="1" applyFill="1" applyBorder="1" applyAlignment="1">
      <alignment horizontal="right"/>
    </xf>
    <xf numFmtId="0" fontId="3" fillId="25" borderId="15" xfId="0" applyFont="1" applyFill="1" applyBorder="1" applyAlignment="1">
      <alignment horizontal="left"/>
    </xf>
    <xf numFmtId="0" fontId="3" fillId="20" borderId="10" xfId="0" applyFont="1" applyFill="1" applyBorder="1" applyAlignment="1">
      <alignment horizontal="left"/>
    </xf>
    <xf numFmtId="164" fontId="36" fillId="25" borderId="0" xfId="0" applyNumberFormat="1" applyFont="1" applyFill="1" applyBorder="1" applyAlignment="1">
      <alignment horizontal="center"/>
    </xf>
    <xf numFmtId="164" fontId="34" fillId="0" borderId="0" xfId="0" applyNumberFormat="1" applyFont="1" applyFill="1" applyBorder="1" applyAlignment="1">
      <alignment horizontal="right"/>
    </xf>
    <xf numFmtId="0" fontId="0" fillId="0" borderId="10" xfId="0" applyFont="1" applyBorder="1" applyAlignment="1">
      <alignment horizontal="left" vertical="center"/>
    </xf>
    <xf numFmtId="164" fontId="0" fillId="0" borderId="14" xfId="0" applyNumberFormat="1" applyFont="1" applyFill="1" applyBorder="1" applyAlignment="1">
      <alignment vertical="center" wrapText="1"/>
    </xf>
    <xf numFmtId="164" fontId="0" fillId="0" borderId="13" xfId="0" applyNumberFormat="1" applyFont="1" applyFill="1" applyBorder="1" applyAlignment="1">
      <alignment horizontal="right" vertical="center" wrapText="1"/>
    </xf>
    <xf numFmtId="0" fontId="0" fillId="25" borderId="11" xfId="0" applyFont="1" applyFill="1" applyBorder="1" applyAlignment="1">
      <alignment horizontal="center" vertical="center"/>
    </xf>
    <xf numFmtId="164" fontId="0" fillId="25" borderId="18" xfId="0" applyNumberFormat="1" applyFont="1" applyFill="1" applyBorder="1" applyAlignment="1">
      <alignment vertical="center" wrapText="1"/>
    </xf>
    <xf numFmtId="164" fontId="0" fillId="25" borderId="13" xfId="0" applyNumberFormat="1" applyFont="1" applyFill="1" applyBorder="1" applyAlignment="1">
      <alignment horizontal="right" vertical="center" wrapText="1"/>
    </xf>
    <xf numFmtId="0" fontId="0" fillId="25" borderId="0" xfId="0" applyFont="1" applyFill="1" applyAlignment="1">
      <alignment vertical="center"/>
    </xf>
    <xf numFmtId="0" fontId="0" fillId="25" borderId="44" xfId="0" applyFont="1" applyFill="1" applyBorder="1" applyAlignment="1">
      <alignment vertical="center" wrapText="1"/>
    </xf>
    <xf numFmtId="0" fontId="0" fillId="0" borderId="10" xfId="0" applyFont="1" applyBorder="1" applyAlignment="1">
      <alignment vertical="center" wrapText="1"/>
    </xf>
    <xf numFmtId="164" fontId="0" fillId="0" borderId="26" xfId="0" applyNumberFormat="1" applyFont="1" applyBorder="1" applyAlignment="1">
      <alignment vertical="center" wrapText="1"/>
    </xf>
    <xf numFmtId="0" fontId="0" fillId="25" borderId="11" xfId="0" applyFont="1" applyFill="1" applyBorder="1" applyAlignment="1">
      <alignment horizontal="center" vertical="center" wrapText="1"/>
    </xf>
    <xf numFmtId="164" fontId="0" fillId="0" borderId="18" xfId="0" applyNumberFormat="1" applyFont="1" applyFill="1" applyBorder="1" applyAlignment="1">
      <alignment vertical="center" wrapText="1"/>
    </xf>
    <xf numFmtId="0" fontId="3" fillId="0" borderId="10" xfId="0" applyFont="1" applyBorder="1" applyAlignment="1">
      <alignment vertical="center" wrapText="1"/>
    </xf>
    <xf numFmtId="164" fontId="3" fillId="0" borderId="11" xfId="0" applyNumberFormat="1" applyFont="1" applyBorder="1" applyAlignment="1">
      <alignment vertical="center"/>
    </xf>
    <xf numFmtId="164" fontId="3" fillId="0" borderId="14" xfId="0" applyNumberFormat="1" applyFont="1" applyBorder="1" applyAlignment="1">
      <alignment horizontal="right" vertical="center"/>
    </xf>
    <xf numFmtId="164" fontId="3" fillId="0" borderId="13" xfId="0" applyNumberFormat="1" applyFont="1" applyFill="1" applyBorder="1" applyAlignment="1">
      <alignment vertical="center"/>
    </xf>
    <xf numFmtId="164" fontId="3" fillId="0" borderId="22" xfId="0" applyNumberFormat="1" applyFont="1" applyFill="1" applyBorder="1" applyAlignment="1">
      <alignment horizontal="right" vertical="center"/>
    </xf>
    <xf numFmtId="164" fontId="3" fillId="25" borderId="12" xfId="0" applyNumberFormat="1" applyFont="1" applyFill="1" applyBorder="1" applyAlignment="1">
      <alignment horizontal="right" vertical="center"/>
    </xf>
    <xf numFmtId="0" fontId="0" fillId="0" borderId="11" xfId="0" applyFont="1" applyFill="1" applyBorder="1" applyAlignment="1">
      <alignment horizontal="center" vertical="center" wrapText="1"/>
    </xf>
    <xf numFmtId="164" fontId="3" fillId="0" borderId="18" xfId="0" applyNumberFormat="1" applyFont="1" applyFill="1" applyBorder="1" applyAlignment="1">
      <alignment vertical="center" wrapText="1"/>
    </xf>
    <xf numFmtId="164" fontId="0" fillId="20" borderId="14" xfId="0" applyNumberFormat="1" applyFont="1" applyFill="1" applyBorder="1" applyAlignment="1">
      <alignment vertical="center" wrapText="1"/>
    </xf>
    <xf numFmtId="164" fontId="0" fillId="20" borderId="13" xfId="0" applyNumberFormat="1" applyFont="1" applyFill="1" applyBorder="1" applyAlignment="1">
      <alignment horizontal="right" vertical="center" wrapText="1"/>
    </xf>
    <xf numFmtId="164" fontId="4" fillId="0" borderId="22" xfId="0" applyNumberFormat="1" applyFont="1" applyFill="1" applyBorder="1" applyAlignment="1">
      <alignment horizontal="right" vertical="center"/>
    </xf>
    <xf numFmtId="164" fontId="4" fillId="20" borderId="12" xfId="0" applyNumberFormat="1" applyFont="1" applyFill="1" applyBorder="1" applyAlignment="1">
      <alignment horizontal="right" vertical="center"/>
    </xf>
    <xf numFmtId="164" fontId="4" fillId="20" borderId="11" xfId="0" applyNumberFormat="1" applyFont="1" applyFill="1" applyBorder="1" applyAlignment="1">
      <alignment horizontal="right" vertical="center"/>
    </xf>
    <xf numFmtId="0" fontId="1" fillId="0" borderId="10" xfId="0" applyFont="1" applyBorder="1" applyAlignment="1">
      <alignment horizontal="left" vertical="center"/>
    </xf>
    <xf numFmtId="164" fontId="3" fillId="0" borderId="14" xfId="0" applyNumberFormat="1" applyFont="1" applyFill="1" applyBorder="1" applyAlignment="1">
      <alignment vertical="center"/>
    </xf>
    <xf numFmtId="164" fontId="3" fillId="0" borderId="14"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3" fillId="0" borderId="38" xfId="0" applyNumberFormat="1" applyFont="1" applyFill="1" applyBorder="1" applyAlignment="1">
      <alignment vertical="center"/>
    </xf>
    <xf numFmtId="0" fontId="1" fillId="20" borderId="14" xfId="0" applyFont="1" applyFill="1" applyBorder="1" applyAlignment="1">
      <alignment horizontal="left" vertical="center"/>
    </xf>
    <xf numFmtId="164" fontId="3" fillId="0" borderId="11" xfId="0" applyNumberFormat="1" applyFont="1" applyFill="1" applyBorder="1" applyAlignment="1">
      <alignment vertical="center"/>
    </xf>
    <xf numFmtId="164" fontId="3" fillId="26" borderId="11" xfId="0" applyNumberFormat="1" applyFont="1" applyFill="1" applyBorder="1" applyAlignment="1">
      <alignment/>
    </xf>
    <xf numFmtId="164" fontId="3" fillId="26" borderId="37" xfId="0" applyNumberFormat="1" applyFont="1" applyFill="1" applyBorder="1" applyAlignment="1">
      <alignment horizontal="right"/>
    </xf>
    <xf numFmtId="164" fontId="3" fillId="0" borderId="0" xfId="0" applyNumberFormat="1" applyFont="1" applyBorder="1" applyAlignment="1">
      <alignment horizontal="center"/>
    </xf>
    <xf numFmtId="164" fontId="41" fillId="0" borderId="0" xfId="0" applyNumberFormat="1" applyFont="1" applyBorder="1" applyAlignment="1">
      <alignment horizontal="center"/>
    </xf>
    <xf numFmtId="0" fontId="0" fillId="0" borderId="0" xfId="0" applyBorder="1" applyAlignment="1">
      <alignment horizontal="right"/>
    </xf>
    <xf numFmtId="0" fontId="36" fillId="0" borderId="0" xfId="0" applyFont="1" applyBorder="1" applyAlignment="1">
      <alignment horizontal="right"/>
    </xf>
    <xf numFmtId="164" fontId="36" fillId="0" borderId="0" xfId="0" applyNumberFormat="1" applyFont="1" applyBorder="1" applyAlignment="1">
      <alignment horizontal="center"/>
    </xf>
    <xf numFmtId="0" fontId="0" fillId="27" borderId="44" xfId="0" applyFont="1" applyFill="1" applyBorder="1" applyAlignment="1">
      <alignment vertical="center" wrapText="1"/>
    </xf>
    <xf numFmtId="164" fontId="0" fillId="27" borderId="11" xfId="0" applyNumberFormat="1" applyFont="1" applyFill="1" applyBorder="1" applyAlignment="1">
      <alignment vertical="center" wrapText="1"/>
    </xf>
    <xf numFmtId="0" fontId="0" fillId="28" borderId="11" xfId="0" applyFont="1" applyFill="1" applyBorder="1" applyAlignment="1">
      <alignment/>
    </xf>
    <xf numFmtId="164" fontId="3" fillId="0" borderId="12" xfId="0" applyNumberFormat="1" applyFont="1" applyFill="1" applyBorder="1" applyAlignment="1">
      <alignment horizontal="right" vertical="center"/>
    </xf>
    <xf numFmtId="0" fontId="0" fillId="0" borderId="4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Alignment="1">
      <alignment vertical="center"/>
    </xf>
    <xf numFmtId="0" fontId="0" fillId="0" borderId="44" xfId="0" applyFont="1" applyFill="1" applyBorder="1" applyAlignment="1">
      <alignment vertical="center" wrapText="1"/>
    </xf>
    <xf numFmtId="164" fontId="0" fillId="29" borderId="11" xfId="0" applyNumberFormat="1" applyFont="1" applyFill="1" applyBorder="1" applyAlignment="1">
      <alignment vertical="center" wrapText="1"/>
    </xf>
    <xf numFmtId="164" fontId="0" fillId="29" borderId="14" xfId="0" applyNumberFormat="1" applyFont="1" applyFill="1" applyBorder="1" applyAlignment="1">
      <alignment horizontal="right" vertical="center" wrapText="1"/>
    </xf>
    <xf numFmtId="164" fontId="0" fillId="29" borderId="14" xfId="0" applyNumberFormat="1" applyFont="1" applyFill="1" applyBorder="1" applyAlignment="1">
      <alignment wrapText="1"/>
    </xf>
    <xf numFmtId="164" fontId="0" fillId="29" borderId="13" xfId="0" applyNumberFormat="1" applyFont="1" applyFill="1" applyBorder="1" applyAlignment="1">
      <alignment horizontal="right" wrapText="1"/>
    </xf>
    <xf numFmtId="0" fontId="0" fillId="29" borderId="11" xfId="0" applyFont="1" applyFill="1" applyBorder="1" applyAlignment="1">
      <alignment horizontal="center"/>
    </xf>
    <xf numFmtId="164" fontId="0" fillId="29" borderId="11" xfId="0" applyNumberFormat="1" applyFont="1" applyFill="1" applyBorder="1" applyAlignment="1">
      <alignment wrapText="1"/>
    </xf>
    <xf numFmtId="164" fontId="0" fillId="29" borderId="18" xfId="0" applyNumberFormat="1" applyFont="1" applyFill="1" applyBorder="1" applyAlignment="1">
      <alignment wrapText="1"/>
    </xf>
    <xf numFmtId="164" fontId="0" fillId="29" borderId="14" xfId="0" applyNumberFormat="1" applyFont="1" applyFill="1" applyBorder="1" applyAlignment="1">
      <alignment horizontal="right" wrapText="1"/>
    </xf>
    <xf numFmtId="0" fontId="0" fillId="29" borderId="11" xfId="0" applyFont="1" applyFill="1" applyBorder="1" applyAlignment="1">
      <alignment horizontal="center" wrapText="1"/>
    </xf>
    <xf numFmtId="0" fontId="6" fillId="0" borderId="0" xfId="0" applyFont="1" applyFill="1" applyBorder="1" applyAlignment="1">
      <alignment horizontal="right" vertical="center"/>
    </xf>
    <xf numFmtId="164" fontId="3" fillId="0" borderId="45" xfId="0" applyNumberFormat="1" applyFont="1" applyFill="1" applyBorder="1" applyAlignment="1">
      <alignment horizontal="right" vertical="center"/>
    </xf>
    <xf numFmtId="164" fontId="3" fillId="0" borderId="46" xfId="0" applyNumberFormat="1" applyFont="1" applyFill="1" applyBorder="1" applyAlignment="1">
      <alignment horizontal="right" vertical="center"/>
    </xf>
    <xf numFmtId="10" fontId="3" fillId="0" borderId="46" xfId="61" applyNumberFormat="1" applyFont="1" applyFill="1" applyBorder="1" applyAlignment="1">
      <alignment horizontal="right" vertical="center"/>
    </xf>
    <xf numFmtId="164" fontId="3" fillId="0" borderId="45" xfId="0" applyNumberFormat="1" applyFont="1" applyFill="1" applyBorder="1" applyAlignment="1">
      <alignment horizontal="right"/>
    </xf>
    <xf numFmtId="164" fontId="3" fillId="0" borderId="46" xfId="0" applyNumberFormat="1" applyFont="1" applyFill="1" applyBorder="1" applyAlignment="1">
      <alignment horizontal="right"/>
    </xf>
    <xf numFmtId="0" fontId="6" fillId="0" borderId="36" xfId="0" applyFont="1" applyBorder="1" applyAlignment="1">
      <alignment horizontal="right" vertical="center"/>
    </xf>
    <xf numFmtId="164" fontId="3" fillId="24" borderId="46" xfId="0" applyNumberFormat="1" applyFont="1" applyFill="1" applyBorder="1" applyAlignment="1">
      <alignment horizontal="right" vertical="center"/>
    </xf>
    <xf numFmtId="164" fontId="3" fillId="0" borderId="31" xfId="0" applyNumberFormat="1" applyFont="1" applyFill="1" applyBorder="1" applyAlignment="1">
      <alignment horizontal="right"/>
    </xf>
    <xf numFmtId="10" fontId="3" fillId="0" borderId="22" xfId="61" applyNumberFormat="1" applyFont="1" applyFill="1" applyBorder="1" applyAlignment="1">
      <alignment horizontal="right"/>
    </xf>
    <xf numFmtId="164" fontId="3" fillId="0" borderId="22" xfId="0" applyNumberFormat="1" applyFont="1" applyBorder="1" applyAlignment="1">
      <alignment/>
    </xf>
    <xf numFmtId="0" fontId="37" fillId="0" borderId="10" xfId="0" applyFont="1" applyBorder="1" applyAlignment="1">
      <alignment horizontal="left" vertical="center"/>
    </xf>
    <xf numFmtId="0" fontId="37" fillId="0" borderId="44" xfId="0" applyFont="1" applyBorder="1" applyAlignment="1">
      <alignment vertical="center" wrapText="1"/>
    </xf>
    <xf numFmtId="0" fontId="0" fillId="20" borderId="47" xfId="0" applyFont="1" applyFill="1" applyBorder="1" applyAlignment="1">
      <alignment vertical="center" wrapText="1"/>
    </xf>
    <xf numFmtId="0" fontId="0" fillId="0" borderId="44" xfId="0" applyFont="1" applyBorder="1" applyAlignment="1">
      <alignment vertical="center" wrapText="1"/>
    </xf>
    <xf numFmtId="0" fontId="0" fillId="20" borderId="44" xfId="0" applyFont="1" applyFill="1" applyBorder="1" applyAlignment="1">
      <alignment vertical="center" wrapText="1"/>
    </xf>
    <xf numFmtId="0" fontId="0" fillId="0" borderId="44" xfId="0" applyFont="1" applyBorder="1" applyAlignment="1">
      <alignment horizontal="center" vertical="center" wrapText="1"/>
    </xf>
    <xf numFmtId="0" fontId="0" fillId="30" borderId="44" xfId="0" applyFont="1" applyFill="1" applyBorder="1" applyAlignment="1">
      <alignment vertical="center" wrapText="1"/>
    </xf>
    <xf numFmtId="0" fontId="0" fillId="0" borderId="44" xfId="0" applyFont="1" applyBorder="1" applyAlignment="1">
      <alignment horizontal="left" vertical="center" wrapText="1"/>
    </xf>
    <xf numFmtId="0" fontId="0" fillId="0" borderId="48" xfId="0" applyFont="1" applyFill="1" applyBorder="1" applyAlignment="1">
      <alignment vertical="center" wrapText="1"/>
    </xf>
    <xf numFmtId="0" fontId="0" fillId="0" borderId="44" xfId="0" applyFont="1" applyFill="1" applyBorder="1" applyAlignment="1">
      <alignment vertical="center"/>
    </xf>
    <xf numFmtId="0" fontId="0" fillId="20" borderId="44" xfId="0" applyFont="1" applyFill="1" applyBorder="1" applyAlignment="1">
      <alignment vertical="center"/>
    </xf>
    <xf numFmtId="0" fontId="0" fillId="0" borderId="44" xfId="0" applyFont="1" applyBorder="1" applyAlignment="1">
      <alignment vertical="center"/>
    </xf>
    <xf numFmtId="0" fontId="0" fillId="26" borderId="49" xfId="0" applyFont="1" applyFill="1" applyBorder="1" applyAlignment="1">
      <alignment vertical="center"/>
    </xf>
    <xf numFmtId="0" fontId="0" fillId="0" borderId="49" xfId="0" applyFont="1" applyBorder="1" applyAlignment="1">
      <alignment vertical="center"/>
    </xf>
    <xf numFmtId="164" fontId="0" fillId="31" borderId="11" xfId="0" applyNumberFormat="1" applyFont="1" applyFill="1" applyBorder="1" applyAlignment="1">
      <alignment/>
    </xf>
    <xf numFmtId="164" fontId="0" fillId="31" borderId="14" xfId="0" applyNumberFormat="1" applyFont="1" applyFill="1" applyBorder="1" applyAlignment="1">
      <alignment horizontal="right"/>
    </xf>
    <xf numFmtId="164" fontId="0" fillId="31" borderId="14" xfId="0" applyNumberFormat="1" applyFont="1" applyFill="1" applyBorder="1" applyAlignment="1">
      <alignment wrapText="1"/>
    </xf>
    <xf numFmtId="164" fontId="0" fillId="31" borderId="13" xfId="0" applyNumberFormat="1" applyFont="1" applyFill="1" applyBorder="1" applyAlignment="1">
      <alignment horizontal="right" wrapText="1"/>
    </xf>
    <xf numFmtId="164" fontId="0" fillId="31" borderId="18" xfId="0" applyNumberFormat="1" applyFont="1" applyFill="1" applyBorder="1" applyAlignment="1">
      <alignment horizontal="right"/>
    </xf>
    <xf numFmtId="0" fontId="0" fillId="31" borderId="14" xfId="0" applyFont="1" applyFill="1" applyBorder="1" applyAlignment="1">
      <alignment horizontal="center"/>
    </xf>
    <xf numFmtId="164" fontId="0" fillId="31" borderId="18" xfId="0" applyNumberFormat="1" applyFont="1" applyFill="1" applyBorder="1" applyAlignment="1">
      <alignment wrapText="1"/>
    </xf>
    <xf numFmtId="164" fontId="0" fillId="0" borderId="26" xfId="0" applyNumberFormat="1" applyFont="1" applyBorder="1" applyAlignment="1">
      <alignment wrapText="1"/>
    </xf>
    <xf numFmtId="164" fontId="3" fillId="0" borderId="14" xfId="0" applyNumberFormat="1" applyFont="1" applyFill="1" applyBorder="1" applyAlignment="1">
      <alignment/>
    </xf>
    <xf numFmtId="164" fontId="4" fillId="20" borderId="11" xfId="0" applyNumberFormat="1" applyFont="1" applyFill="1" applyBorder="1" applyAlignment="1">
      <alignment/>
    </xf>
    <xf numFmtId="0" fontId="39" fillId="0" borderId="0" xfId="0" applyFont="1" applyBorder="1" applyAlignment="1">
      <alignment vertical="center" wrapText="1"/>
    </xf>
    <xf numFmtId="164" fontId="0" fillId="31" borderId="11" xfId="0" applyNumberFormat="1" applyFont="1" applyFill="1" applyBorder="1" applyAlignment="1">
      <alignment horizontal="right"/>
    </xf>
    <xf numFmtId="164" fontId="0" fillId="25" borderId="11" xfId="0" applyNumberFormat="1" applyFont="1" applyFill="1" applyBorder="1" applyAlignment="1">
      <alignment horizontal="right"/>
    </xf>
    <xf numFmtId="0" fontId="6" fillId="0" borderId="43" xfId="0" applyFont="1" applyBorder="1" applyAlignment="1">
      <alignment horizontal="right" vertical="center"/>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horizontal="left" wrapText="1"/>
    </xf>
    <xf numFmtId="0" fontId="0" fillId="0" borderId="0" xfId="0" applyFont="1" applyBorder="1" applyAlignment="1">
      <alignment/>
    </xf>
    <xf numFmtId="0" fontId="7" fillId="0" borderId="0" xfId="0" applyFont="1" applyAlignment="1">
      <alignment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09"/>
  <sheetViews>
    <sheetView tabSelected="1" view="pageBreakPreview" zoomScaleNormal="70" zoomScaleSheetLayoutView="100" workbookViewId="0" topLeftCell="A1">
      <selection activeCell="A1" sqref="A1"/>
    </sheetView>
  </sheetViews>
  <sheetFormatPr defaultColWidth="9.140625" defaultRowHeight="12.75"/>
  <cols>
    <col min="1" max="1" width="54.28125" style="72" customWidth="1"/>
    <col min="2" max="2" width="16.8515625" style="71" customWidth="1"/>
    <col min="3" max="3" width="18.8515625" style="72" customWidth="1"/>
    <col min="4" max="4" width="18.00390625" style="223" customWidth="1"/>
    <col min="5" max="5" width="17.8515625" style="198" customWidth="1"/>
    <col min="6" max="6" width="2.00390625" style="92" customWidth="1"/>
    <col min="7" max="7" width="18.00390625" style="72" customWidth="1"/>
    <col min="8" max="8" width="13.00390625" style="72" customWidth="1"/>
    <col min="9" max="9" width="18.421875" style="71" customWidth="1"/>
    <col min="10" max="10" width="17.421875" style="223" customWidth="1"/>
    <col min="11" max="11" width="19.28125" style="198" customWidth="1"/>
    <col min="12" max="12" width="1.8515625" style="59" customWidth="1"/>
    <col min="13" max="13" width="68.57421875" style="59" customWidth="1"/>
    <col min="14" max="14" width="4.00390625" style="59" customWidth="1"/>
    <col min="15" max="18" width="18.7109375" style="59" customWidth="1"/>
    <col min="19" max="21" width="25.7109375" style="59" customWidth="1"/>
    <col min="22" max="16384" width="9.140625" style="59" customWidth="1"/>
  </cols>
  <sheetData>
    <row r="1" spans="1:13" s="58" customFormat="1" ht="30.75" customHeight="1" thickBot="1">
      <c r="A1" s="368" t="s">
        <v>211</v>
      </c>
      <c r="B1" s="1"/>
      <c r="C1" s="1"/>
      <c r="D1" s="2"/>
      <c r="E1" s="259"/>
      <c r="F1" s="90"/>
      <c r="G1" s="1"/>
      <c r="H1" s="1"/>
      <c r="I1" s="146"/>
      <c r="J1" s="2"/>
      <c r="K1" s="259"/>
      <c r="M1" s="261" t="s">
        <v>202</v>
      </c>
    </row>
    <row r="2" spans="1:13" ht="92.25" customHeight="1" thickBot="1">
      <c r="A2" s="126" t="s">
        <v>0</v>
      </c>
      <c r="B2" s="127" t="s">
        <v>212</v>
      </c>
      <c r="C2" s="128" t="s">
        <v>190</v>
      </c>
      <c r="D2" s="128" t="s">
        <v>189</v>
      </c>
      <c r="E2" s="130" t="s">
        <v>195</v>
      </c>
      <c r="F2" s="110"/>
      <c r="G2" s="129" t="s">
        <v>215</v>
      </c>
      <c r="H2" s="127" t="s">
        <v>1</v>
      </c>
      <c r="I2" s="128" t="s">
        <v>190</v>
      </c>
      <c r="J2" s="128" t="s">
        <v>189</v>
      </c>
      <c r="K2" s="130" t="s">
        <v>195</v>
      </c>
      <c r="M2" s="131" t="s">
        <v>169</v>
      </c>
    </row>
    <row r="3" spans="1:13" ht="12.75">
      <c r="A3" s="257" t="s">
        <v>4</v>
      </c>
      <c r="B3" s="136"/>
      <c r="C3" s="122"/>
      <c r="D3" s="250"/>
      <c r="E3" s="125"/>
      <c r="F3" s="111"/>
      <c r="G3" s="121"/>
      <c r="H3" s="123"/>
      <c r="I3" s="249"/>
      <c r="J3" s="251"/>
      <c r="K3" s="125"/>
      <c r="M3" s="346"/>
    </row>
    <row r="4" spans="1:14" ht="12.75">
      <c r="A4" s="277" t="s">
        <v>5</v>
      </c>
      <c r="B4" s="24">
        <v>0</v>
      </c>
      <c r="C4" s="138"/>
      <c r="D4" s="278">
        <f>B4-C4</f>
        <v>0</v>
      </c>
      <c r="E4" s="279"/>
      <c r="F4" s="114"/>
      <c r="G4" s="24">
        <v>0</v>
      </c>
      <c r="H4" s="280" t="s">
        <v>6</v>
      </c>
      <c r="I4" s="268"/>
      <c r="J4" s="281">
        <f>G4-I4</f>
        <v>0</v>
      </c>
      <c r="K4" s="282"/>
      <c r="L4" s="283"/>
      <c r="M4" s="284"/>
      <c r="N4" s="255"/>
    </row>
    <row r="5" spans="1:14" ht="12.75">
      <c r="A5" s="285" t="s">
        <v>7</v>
      </c>
      <c r="B5" s="365">
        <v>0</v>
      </c>
      <c r="C5" s="286"/>
      <c r="D5" s="278">
        <f>B5-C5</f>
        <v>0</v>
      </c>
      <c r="E5" s="279"/>
      <c r="F5" s="114"/>
      <c r="G5" s="365">
        <v>0</v>
      </c>
      <c r="H5" s="287" t="s">
        <v>8</v>
      </c>
      <c r="I5" s="268"/>
      <c r="J5" s="281">
        <f>G5-I5</f>
        <v>0</v>
      </c>
      <c r="K5" s="282"/>
      <c r="L5" s="283"/>
      <c r="M5" s="284"/>
      <c r="N5" s="255"/>
    </row>
    <row r="6" spans="1:14" ht="12.75">
      <c r="A6" s="285" t="s">
        <v>9</v>
      </c>
      <c r="B6" s="365">
        <v>0</v>
      </c>
      <c r="C6" s="286"/>
      <c r="D6" s="278">
        <f>B6-C6</f>
        <v>0</v>
      </c>
      <c r="E6" s="279"/>
      <c r="F6" s="114"/>
      <c r="G6" s="365">
        <v>0</v>
      </c>
      <c r="H6" s="287" t="s">
        <v>10</v>
      </c>
      <c r="I6" s="268"/>
      <c r="J6" s="281">
        <f>G6-I6</f>
        <v>0</v>
      </c>
      <c r="K6" s="282"/>
      <c r="L6" s="283"/>
      <c r="M6" s="284"/>
      <c r="N6" s="255"/>
    </row>
    <row r="7" spans="1:14" ht="12.75">
      <c r="A7" s="285" t="s">
        <v>11</v>
      </c>
      <c r="B7" s="365">
        <v>0</v>
      </c>
      <c r="C7" s="286"/>
      <c r="D7" s="278">
        <f>B7-C7</f>
        <v>0</v>
      </c>
      <c r="E7" s="279"/>
      <c r="F7" s="114"/>
      <c r="G7" s="365">
        <v>0</v>
      </c>
      <c r="H7" s="287" t="s">
        <v>12</v>
      </c>
      <c r="I7" s="268"/>
      <c r="J7" s="281">
        <f>G7-I7</f>
        <v>0</v>
      </c>
      <c r="K7" s="282"/>
      <c r="L7" s="283"/>
      <c r="M7" s="284"/>
      <c r="N7" s="239"/>
    </row>
    <row r="8" spans="1:14" ht="15.75">
      <c r="A8" s="13" t="s">
        <v>13</v>
      </c>
      <c r="B8" s="28">
        <f>SUM(B4:B7)</f>
        <v>0</v>
      </c>
      <c r="C8" s="28">
        <f>SUM(C4:C7)</f>
        <v>0</v>
      </c>
      <c r="D8" s="14">
        <f>B8-C8</f>
        <v>0</v>
      </c>
      <c r="E8" s="15">
        <f>B107*D8</f>
        <v>0</v>
      </c>
      <c r="F8" s="112"/>
      <c r="G8" s="14">
        <f>SUM(G4:G7)</f>
        <v>0</v>
      </c>
      <c r="H8" s="5"/>
      <c r="I8" s="28">
        <f>SUM(I4:I7)</f>
        <v>0</v>
      </c>
      <c r="J8" s="99">
        <f>G8-I8</f>
        <v>0</v>
      </c>
      <c r="K8" s="15">
        <f>G107*J8</f>
        <v>0</v>
      </c>
      <c r="M8" s="347"/>
      <c r="N8" s="239"/>
    </row>
    <row r="9" spans="1:14" ht="12.75">
      <c r="A9" s="258" t="s">
        <v>14</v>
      </c>
      <c r="B9" s="137"/>
      <c r="C9" s="93"/>
      <c r="D9" s="215"/>
      <c r="E9" s="8"/>
      <c r="F9" s="111"/>
      <c r="G9" s="6"/>
      <c r="H9" s="5"/>
      <c r="I9" s="5"/>
      <c r="J9" s="243"/>
      <c r="K9" s="8"/>
      <c r="M9" s="348"/>
      <c r="N9" s="239"/>
    </row>
    <row r="10" spans="1:14" ht="12.75">
      <c r="A10" s="16" t="s">
        <v>15</v>
      </c>
      <c r="B10" s="37">
        <v>0</v>
      </c>
      <c r="C10" s="264">
        <f>B10</f>
        <v>0</v>
      </c>
      <c r="D10" s="141">
        <f>B10-C10</f>
        <v>0</v>
      </c>
      <c r="E10" s="15">
        <f>B107*D10</f>
        <v>0</v>
      </c>
      <c r="F10" s="111"/>
      <c r="G10" s="103">
        <v>0</v>
      </c>
      <c r="H10" s="17" t="s">
        <v>16</v>
      </c>
      <c r="I10" s="37">
        <f>G10</f>
        <v>0</v>
      </c>
      <c r="J10" s="242">
        <f>G10-I10</f>
        <v>0</v>
      </c>
      <c r="K10" s="15">
        <f>G107*J10</f>
        <v>0</v>
      </c>
      <c r="M10" s="323"/>
      <c r="N10" s="239"/>
    </row>
    <row r="11" spans="1:14" ht="12.75">
      <c r="A11" s="20" t="s">
        <v>17</v>
      </c>
      <c r="B11" s="31"/>
      <c r="C11" s="78"/>
      <c r="D11" s="215"/>
      <c r="E11" s="8"/>
      <c r="F11" s="113"/>
      <c r="G11" s="101"/>
      <c r="H11" s="21"/>
      <c r="I11" s="5"/>
      <c r="J11" s="243"/>
      <c r="K11" s="8"/>
      <c r="M11" s="348"/>
      <c r="N11" s="239"/>
    </row>
    <row r="12" spans="1:14" ht="12.75">
      <c r="A12" s="56" t="s">
        <v>18</v>
      </c>
      <c r="B12" s="325"/>
      <c r="C12" s="325"/>
      <c r="D12" s="326"/>
      <c r="E12" s="327"/>
      <c r="F12" s="114"/>
      <c r="G12" s="324"/>
      <c r="H12" s="328" t="s">
        <v>19</v>
      </c>
      <c r="I12" s="329"/>
      <c r="J12" s="330"/>
      <c r="K12" s="327"/>
      <c r="M12" s="349"/>
      <c r="N12" s="239"/>
    </row>
    <row r="13" spans="1:14" ht="12.75">
      <c r="A13" s="56" t="s">
        <v>20</v>
      </c>
      <c r="B13" s="138">
        <v>0</v>
      </c>
      <c r="C13" s="95"/>
      <c r="D13" s="231">
        <f aca="true" t="shared" si="0" ref="D13:D23">B13-C13</f>
        <v>0</v>
      </c>
      <c r="E13" s="232"/>
      <c r="F13" s="114"/>
      <c r="G13" s="138">
        <v>0</v>
      </c>
      <c r="H13" s="22" t="s">
        <v>21</v>
      </c>
      <c r="I13" s="24"/>
      <c r="J13" s="241">
        <f aca="true" t="shared" si="1" ref="J13:J23">G13-I13</f>
        <v>0</v>
      </c>
      <c r="K13" s="232"/>
      <c r="M13" s="347"/>
      <c r="N13" s="239"/>
    </row>
    <row r="14" spans="1:14" ht="12.75">
      <c r="A14" s="56" t="s">
        <v>22</v>
      </c>
      <c r="B14" s="138">
        <v>0</v>
      </c>
      <c r="C14" s="95"/>
      <c r="D14" s="231">
        <f t="shared" si="0"/>
        <v>0</v>
      </c>
      <c r="E14" s="232"/>
      <c r="F14" s="114"/>
      <c r="G14" s="138">
        <v>0</v>
      </c>
      <c r="H14" s="22" t="s">
        <v>23</v>
      </c>
      <c r="I14" s="265"/>
      <c r="J14" s="241">
        <f t="shared" si="1"/>
        <v>0</v>
      </c>
      <c r="K14" s="232"/>
      <c r="M14" s="347"/>
      <c r="N14" s="239"/>
    </row>
    <row r="15" spans="1:14" ht="12.75">
      <c r="A15" s="277" t="s">
        <v>24</v>
      </c>
      <c r="B15" s="138">
        <v>0</v>
      </c>
      <c r="C15" s="96"/>
      <c r="D15" s="278">
        <f t="shared" si="0"/>
        <v>0</v>
      </c>
      <c r="E15" s="279"/>
      <c r="F15" s="114"/>
      <c r="G15" s="138">
        <v>0</v>
      </c>
      <c r="H15" s="321" t="s">
        <v>25</v>
      </c>
      <c r="I15" s="139"/>
      <c r="J15" s="288">
        <f>G15-I15</f>
        <v>0</v>
      </c>
      <c r="K15" s="279"/>
      <c r="L15" s="322"/>
      <c r="M15" s="323"/>
      <c r="N15" s="239"/>
    </row>
    <row r="16" spans="1:14" ht="12.75">
      <c r="A16" s="56" t="s">
        <v>26</v>
      </c>
      <c r="B16" s="138">
        <v>0</v>
      </c>
      <c r="C16" s="95"/>
      <c r="D16" s="231">
        <f t="shared" si="0"/>
        <v>0</v>
      </c>
      <c r="E16" s="232"/>
      <c r="F16" s="114"/>
      <c r="G16" s="138">
        <v>0</v>
      </c>
      <c r="H16" s="22" t="s">
        <v>27</v>
      </c>
      <c r="I16" s="24"/>
      <c r="J16" s="241">
        <f t="shared" si="1"/>
        <v>0</v>
      </c>
      <c r="K16" s="232"/>
      <c r="M16" s="347"/>
      <c r="N16" s="254"/>
    </row>
    <row r="17" spans="1:14" ht="12.75">
      <c r="A17" s="56" t="s">
        <v>28</v>
      </c>
      <c r="B17" s="24">
        <v>0</v>
      </c>
      <c r="C17" s="80"/>
      <c r="D17" s="231">
        <f t="shared" si="0"/>
        <v>0</v>
      </c>
      <c r="E17" s="232"/>
      <c r="F17" s="111"/>
      <c r="G17" s="24">
        <v>0</v>
      </c>
      <c r="H17" s="22" t="s">
        <v>29</v>
      </c>
      <c r="I17" s="24"/>
      <c r="J17" s="241">
        <f t="shared" si="1"/>
        <v>0</v>
      </c>
      <c r="K17" s="232"/>
      <c r="M17" s="347"/>
      <c r="N17" s="254"/>
    </row>
    <row r="18" spans="1:14" ht="12.75">
      <c r="A18" s="56" t="s">
        <v>30</v>
      </c>
      <c r="B18" s="24">
        <v>0</v>
      </c>
      <c r="C18" s="80"/>
      <c r="D18" s="231">
        <f t="shared" si="0"/>
        <v>0</v>
      </c>
      <c r="E18" s="232"/>
      <c r="F18" s="111"/>
      <c r="G18" s="24">
        <v>0</v>
      </c>
      <c r="H18" s="22" t="s">
        <v>31</v>
      </c>
      <c r="I18" s="24"/>
      <c r="J18" s="241">
        <f t="shared" si="1"/>
        <v>0</v>
      </c>
      <c r="K18" s="232"/>
      <c r="M18" s="347"/>
      <c r="N18" s="256"/>
    </row>
    <row r="19" spans="1:14" ht="12.75">
      <c r="A19" s="56" t="s">
        <v>32</v>
      </c>
      <c r="B19" s="24">
        <v>0</v>
      </c>
      <c r="C19" s="80"/>
      <c r="D19" s="231">
        <f t="shared" si="0"/>
        <v>0</v>
      </c>
      <c r="E19" s="232"/>
      <c r="F19" s="111"/>
      <c r="G19" s="24">
        <v>0</v>
      </c>
      <c r="H19" s="9" t="s">
        <v>33</v>
      </c>
      <c r="I19" s="24"/>
      <c r="J19" s="241">
        <f t="shared" si="1"/>
        <v>0</v>
      </c>
      <c r="K19" s="232"/>
      <c r="M19" s="347"/>
      <c r="N19" s="239"/>
    </row>
    <row r="20" spans="1:14" ht="12.75">
      <c r="A20" s="26" t="s">
        <v>34</v>
      </c>
      <c r="B20" s="270">
        <v>0</v>
      </c>
      <c r="C20" s="96"/>
      <c r="D20" s="231">
        <f t="shared" si="0"/>
        <v>0</v>
      </c>
      <c r="E20" s="232"/>
      <c r="F20" s="114"/>
      <c r="G20" s="270">
        <v>0</v>
      </c>
      <c r="H20" s="12" t="s">
        <v>35</v>
      </c>
      <c r="I20" s="24"/>
      <c r="J20" s="241">
        <f t="shared" si="1"/>
        <v>0</v>
      </c>
      <c r="K20" s="232"/>
      <c r="M20" s="347"/>
      <c r="N20" s="239"/>
    </row>
    <row r="21" spans="1:14" ht="12.75">
      <c r="A21" s="16" t="s">
        <v>36</v>
      </c>
      <c r="B21" s="27">
        <v>0</v>
      </c>
      <c r="C21" s="96">
        <f>B21</f>
        <v>0</v>
      </c>
      <c r="D21" s="231">
        <f t="shared" si="0"/>
        <v>0</v>
      </c>
      <c r="E21" s="232"/>
      <c r="F21" s="114"/>
      <c r="G21" s="27">
        <v>0</v>
      </c>
      <c r="H21" s="12" t="s">
        <v>37</v>
      </c>
      <c r="I21" s="24">
        <f>G21</f>
        <v>0</v>
      </c>
      <c r="J21" s="241">
        <f t="shared" si="1"/>
        <v>0</v>
      </c>
      <c r="K21" s="232"/>
      <c r="M21" s="347"/>
      <c r="N21" s="239"/>
    </row>
    <row r="22" spans="1:14" ht="12.75">
      <c r="A22" s="16" t="s">
        <v>38</v>
      </c>
      <c r="B22" s="10">
        <v>0</v>
      </c>
      <c r="C22" s="80"/>
      <c r="D22" s="231">
        <f t="shared" si="0"/>
        <v>0</v>
      </c>
      <c r="E22" s="232"/>
      <c r="F22" s="111"/>
      <c r="G22" s="10">
        <v>0</v>
      </c>
      <c r="H22" s="12" t="s">
        <v>39</v>
      </c>
      <c r="I22" s="24"/>
      <c r="J22" s="241">
        <f t="shared" si="1"/>
        <v>0</v>
      </c>
      <c r="K22" s="232"/>
      <c r="M22" s="323"/>
      <c r="N22" s="239"/>
    </row>
    <row r="23" spans="1:14" ht="12.75">
      <c r="A23" s="16" t="s">
        <v>40</v>
      </c>
      <c r="B23" s="10">
        <v>0</v>
      </c>
      <c r="C23" s="80"/>
      <c r="D23" s="231">
        <f t="shared" si="0"/>
        <v>0</v>
      </c>
      <c r="E23" s="232"/>
      <c r="F23" s="111"/>
      <c r="G23" s="10">
        <v>0</v>
      </c>
      <c r="H23" s="12" t="s">
        <v>41</v>
      </c>
      <c r="I23" s="24"/>
      <c r="J23" s="241">
        <f t="shared" si="1"/>
        <v>0</v>
      </c>
      <c r="K23" s="232"/>
      <c r="M23" s="323"/>
      <c r="N23" s="254"/>
    </row>
    <row r="24" spans="1:14" ht="15.75">
      <c r="A24" s="13" t="s">
        <v>42</v>
      </c>
      <c r="B24" s="28">
        <f>SUM(B10:B23)</f>
        <v>0</v>
      </c>
      <c r="C24" s="28">
        <f>SUM(C10:C23)</f>
        <v>0</v>
      </c>
      <c r="D24" s="28">
        <f>B24-C24</f>
        <v>0</v>
      </c>
      <c r="E24" s="15">
        <f>B107*D24</f>
        <v>0</v>
      </c>
      <c r="F24" s="112"/>
      <c r="G24" s="28">
        <f>SUM(G10:G23)</f>
        <v>0</v>
      </c>
      <c r="H24" s="5"/>
      <c r="I24" s="28">
        <f>SUM(I10:I23)</f>
        <v>0</v>
      </c>
      <c r="J24" s="242">
        <f>G24-I24</f>
        <v>0</v>
      </c>
      <c r="K24" s="15">
        <f>G107*J24</f>
        <v>0</v>
      </c>
      <c r="M24" s="347"/>
      <c r="N24" s="254"/>
    </row>
    <row r="25" spans="1:14" ht="12.75">
      <c r="A25" s="20" t="s">
        <v>43</v>
      </c>
      <c r="B25" s="7"/>
      <c r="C25" s="79"/>
      <c r="D25" s="215"/>
      <c r="E25" s="8"/>
      <c r="F25" s="111"/>
      <c r="G25" s="93"/>
      <c r="H25" s="29"/>
      <c r="I25" s="5"/>
      <c r="J25" s="243"/>
      <c r="K25" s="8"/>
      <c r="M25" s="348"/>
      <c r="N25" s="254"/>
    </row>
    <row r="26" spans="1:14" ht="12.75">
      <c r="A26" s="20" t="s">
        <v>44</v>
      </c>
      <c r="B26" s="79"/>
      <c r="C26" s="79"/>
      <c r="D26" s="215"/>
      <c r="E26" s="8"/>
      <c r="F26" s="111"/>
      <c r="G26" s="93"/>
      <c r="H26" s="29"/>
      <c r="I26" s="5"/>
      <c r="J26" s="243"/>
      <c r="K26" s="8"/>
      <c r="M26" s="348"/>
      <c r="N26" s="254"/>
    </row>
    <row r="27" spans="1:14" ht="12.75">
      <c r="A27" s="33" t="s">
        <v>18</v>
      </c>
      <c r="B27" s="331"/>
      <c r="C27" s="331"/>
      <c r="D27" s="329"/>
      <c r="E27" s="327"/>
      <c r="F27" s="111"/>
      <c r="G27" s="329"/>
      <c r="H27" s="332" t="s">
        <v>45</v>
      </c>
      <c r="I27" s="329"/>
      <c r="J27" s="330"/>
      <c r="K27" s="327"/>
      <c r="M27" s="349"/>
      <c r="N27" s="254"/>
    </row>
    <row r="28" spans="1:14" ht="12.75">
      <c r="A28" s="33" t="s">
        <v>20</v>
      </c>
      <c r="B28" s="24">
        <v>0</v>
      </c>
      <c r="C28" s="80"/>
      <c r="D28" s="24">
        <f aca="true" t="shared" si="2" ref="D28:D33">B28-C28</f>
        <v>0</v>
      </c>
      <c r="E28" s="232"/>
      <c r="F28" s="111"/>
      <c r="G28" s="24">
        <v>0</v>
      </c>
      <c r="H28" s="17" t="s">
        <v>46</v>
      </c>
      <c r="I28" s="24"/>
      <c r="J28" s="241">
        <f aca="true" t="shared" si="3" ref="J28:J33">G28-I28</f>
        <v>0</v>
      </c>
      <c r="K28" s="232"/>
      <c r="M28" s="347"/>
      <c r="N28" s="254"/>
    </row>
    <row r="29" spans="1:14" ht="12.75">
      <c r="A29" s="33" t="s">
        <v>22</v>
      </c>
      <c r="B29" s="24">
        <v>0</v>
      </c>
      <c r="C29" s="80"/>
      <c r="D29" s="24">
        <f t="shared" si="2"/>
        <v>0</v>
      </c>
      <c r="E29" s="232"/>
      <c r="F29" s="111"/>
      <c r="G29" s="24">
        <v>0</v>
      </c>
      <c r="H29" s="17" t="s">
        <v>47</v>
      </c>
      <c r="I29" s="24"/>
      <c r="J29" s="241">
        <f t="shared" si="3"/>
        <v>0</v>
      </c>
      <c r="K29" s="232"/>
      <c r="M29" s="347"/>
      <c r="N29" s="254"/>
    </row>
    <row r="30" spans="1:14" ht="12.75">
      <c r="A30" s="33" t="s">
        <v>24</v>
      </c>
      <c r="B30" s="138">
        <v>0</v>
      </c>
      <c r="C30" s="19"/>
      <c r="D30" s="19">
        <f t="shared" si="2"/>
        <v>0</v>
      </c>
      <c r="E30" s="232"/>
      <c r="F30" s="114"/>
      <c r="G30" s="138">
        <v>0</v>
      </c>
      <c r="H30" s="12" t="s">
        <v>48</v>
      </c>
      <c r="I30" s="19"/>
      <c r="J30" s="241">
        <f t="shared" si="3"/>
        <v>0</v>
      </c>
      <c r="K30" s="232"/>
      <c r="L30" s="135"/>
      <c r="M30" s="320"/>
      <c r="N30" s="254"/>
    </row>
    <row r="31" spans="1:14" ht="12.75">
      <c r="A31" s="33" t="s">
        <v>26</v>
      </c>
      <c r="B31" s="138">
        <v>0</v>
      </c>
      <c r="C31" s="95"/>
      <c r="D31" s="24">
        <f t="shared" si="2"/>
        <v>0</v>
      </c>
      <c r="E31" s="232"/>
      <c r="F31" s="114"/>
      <c r="G31" s="138">
        <v>0</v>
      </c>
      <c r="H31" s="17" t="s">
        <v>49</v>
      </c>
      <c r="I31" s="24"/>
      <c r="J31" s="241">
        <f t="shared" si="3"/>
        <v>0</v>
      </c>
      <c r="K31" s="232"/>
      <c r="M31" s="347"/>
      <c r="N31" s="254"/>
    </row>
    <row r="32" spans="1:14" ht="12.75">
      <c r="A32" s="33" t="s">
        <v>50</v>
      </c>
      <c r="B32" s="138">
        <v>0</v>
      </c>
      <c r="C32" s="95"/>
      <c r="D32" s="24">
        <f t="shared" si="2"/>
        <v>0</v>
      </c>
      <c r="E32" s="232"/>
      <c r="F32" s="114"/>
      <c r="G32" s="138">
        <v>0</v>
      </c>
      <c r="H32" s="17" t="s">
        <v>51</v>
      </c>
      <c r="I32" s="24"/>
      <c r="J32" s="241">
        <f t="shared" si="3"/>
        <v>0</v>
      </c>
      <c r="K32" s="232"/>
      <c r="M32" s="347"/>
      <c r="N32" s="150"/>
    </row>
    <row r="33" spans="1:14" ht="12.75">
      <c r="A33" s="16" t="s">
        <v>188</v>
      </c>
      <c r="B33" s="210">
        <f>SUM(B27:B32)</f>
        <v>0</v>
      </c>
      <c r="C33" s="210">
        <f>SUM(C27:C32)</f>
        <v>0</v>
      </c>
      <c r="D33" s="233">
        <f t="shared" si="2"/>
        <v>0</v>
      </c>
      <c r="E33" s="292">
        <f>B107*D33</f>
        <v>0</v>
      </c>
      <c r="F33" s="114"/>
      <c r="G33" s="211">
        <f>SUM(G27:G32)</f>
        <v>0</v>
      </c>
      <c r="H33" s="164"/>
      <c r="I33" s="248">
        <f>SUM(I27:I32)</f>
        <v>0</v>
      </c>
      <c r="J33" s="242">
        <f t="shared" si="3"/>
        <v>0</v>
      </c>
      <c r="K33" s="15">
        <f>G107*J33</f>
        <v>0</v>
      </c>
      <c r="M33" s="323"/>
      <c r="N33" s="240"/>
    </row>
    <row r="34" spans="1:13" ht="12.75">
      <c r="A34" s="20" t="s">
        <v>52</v>
      </c>
      <c r="B34" s="79"/>
      <c r="C34" s="79"/>
      <c r="D34" s="215"/>
      <c r="E34" s="8"/>
      <c r="F34" s="111"/>
      <c r="G34" s="30"/>
      <c r="H34" s="21"/>
      <c r="I34" s="5"/>
      <c r="J34" s="243"/>
      <c r="K34" s="8"/>
      <c r="M34" s="348"/>
    </row>
    <row r="35" spans="1:13" ht="12.75">
      <c r="A35" s="60" t="s">
        <v>53</v>
      </c>
      <c r="B35" s="19">
        <v>0</v>
      </c>
      <c r="C35" s="94"/>
      <c r="D35" s="231">
        <f aca="true" t="shared" si="4" ref="D35:D41">B35-C35</f>
        <v>0</v>
      </c>
      <c r="E35" s="232"/>
      <c r="F35" s="111"/>
      <c r="G35" s="19">
        <v>0</v>
      </c>
      <c r="H35" s="12" t="s">
        <v>54</v>
      </c>
      <c r="I35" s="24"/>
      <c r="J35" s="241">
        <f aca="true" t="shared" si="5" ref="J35:J43">G35-I35</f>
        <v>0</v>
      </c>
      <c r="K35" s="232"/>
      <c r="M35" s="347"/>
    </row>
    <row r="36" spans="1:13" ht="12.75">
      <c r="A36" s="60" t="s">
        <v>55</v>
      </c>
      <c r="B36" s="19">
        <v>0</v>
      </c>
      <c r="C36" s="94"/>
      <c r="D36" s="231">
        <f t="shared" si="4"/>
        <v>0</v>
      </c>
      <c r="E36" s="18"/>
      <c r="F36" s="111"/>
      <c r="G36" s="19">
        <v>0</v>
      </c>
      <c r="H36" s="12" t="s">
        <v>56</v>
      </c>
      <c r="I36" s="19"/>
      <c r="J36" s="241">
        <f t="shared" si="5"/>
        <v>0</v>
      </c>
      <c r="K36" s="232"/>
      <c r="M36" s="347"/>
    </row>
    <row r="37" spans="1:13" ht="12.75">
      <c r="A37" s="60" t="s">
        <v>57</v>
      </c>
      <c r="B37" s="19">
        <v>0</v>
      </c>
      <c r="C37" s="94"/>
      <c r="D37" s="231">
        <f t="shared" si="4"/>
        <v>0</v>
      </c>
      <c r="E37" s="18"/>
      <c r="F37" s="111"/>
      <c r="G37" s="19">
        <v>0</v>
      </c>
      <c r="H37" s="12" t="s">
        <v>58</v>
      </c>
      <c r="I37" s="19"/>
      <c r="J37" s="241">
        <f t="shared" si="5"/>
        <v>0</v>
      </c>
      <c r="K37" s="232"/>
      <c r="M37" s="347"/>
    </row>
    <row r="38" spans="1:13" ht="12.75">
      <c r="A38" s="60" t="s">
        <v>59</v>
      </c>
      <c r="B38" s="19">
        <v>0</v>
      </c>
      <c r="C38" s="94"/>
      <c r="D38" s="231">
        <f t="shared" si="4"/>
        <v>0</v>
      </c>
      <c r="E38" s="18"/>
      <c r="F38" s="111"/>
      <c r="G38" s="19">
        <v>0</v>
      </c>
      <c r="H38" s="12" t="s">
        <v>60</v>
      </c>
      <c r="I38" s="19"/>
      <c r="J38" s="241">
        <f t="shared" si="5"/>
        <v>0</v>
      </c>
      <c r="K38" s="232"/>
      <c r="M38" s="347"/>
    </row>
    <row r="39" spans="1:13" ht="12.75">
      <c r="A39" s="60" t="s">
        <v>61</v>
      </c>
      <c r="B39" s="19">
        <v>0</v>
      </c>
      <c r="C39" s="94"/>
      <c r="D39" s="231">
        <f t="shared" si="4"/>
        <v>0</v>
      </c>
      <c r="E39" s="232"/>
      <c r="F39" s="111"/>
      <c r="G39" s="19">
        <v>0</v>
      </c>
      <c r="H39" s="12" t="s">
        <v>62</v>
      </c>
      <c r="I39" s="19"/>
      <c r="J39" s="241">
        <f t="shared" si="5"/>
        <v>0</v>
      </c>
      <c r="K39" s="232"/>
      <c r="M39" s="347"/>
    </row>
    <row r="40" spans="1:13" ht="12.75">
      <c r="A40" s="60" t="s">
        <v>63</v>
      </c>
      <c r="B40" s="19">
        <v>0</v>
      </c>
      <c r="C40" s="94"/>
      <c r="D40" s="231">
        <f t="shared" si="4"/>
        <v>0</v>
      </c>
      <c r="E40" s="232"/>
      <c r="F40" s="111"/>
      <c r="G40" s="19">
        <v>0</v>
      </c>
      <c r="H40" s="12" t="s">
        <v>64</v>
      </c>
      <c r="I40" s="19"/>
      <c r="J40" s="241">
        <f t="shared" si="5"/>
        <v>0</v>
      </c>
      <c r="K40" s="232"/>
      <c r="M40" s="347"/>
    </row>
    <row r="41" spans="1:13" ht="12.75">
      <c r="A41" s="60" t="s">
        <v>65</v>
      </c>
      <c r="B41" s="19">
        <v>0</v>
      </c>
      <c r="C41" s="94"/>
      <c r="D41" s="231">
        <f t="shared" si="4"/>
        <v>0</v>
      </c>
      <c r="E41" s="232"/>
      <c r="F41" s="111"/>
      <c r="G41" s="19">
        <v>0</v>
      </c>
      <c r="H41" s="12" t="s">
        <v>66</v>
      </c>
      <c r="I41" s="19"/>
      <c r="J41" s="241">
        <f t="shared" si="5"/>
        <v>0</v>
      </c>
      <c r="K41" s="232"/>
      <c r="M41" s="347"/>
    </row>
    <row r="42" spans="1:13" ht="12.75">
      <c r="A42" s="60" t="s">
        <v>67</v>
      </c>
      <c r="B42" s="19">
        <v>0</v>
      </c>
      <c r="C42" s="94"/>
      <c r="D42" s="231">
        <f>B42-C42</f>
        <v>0</v>
      </c>
      <c r="E42" s="232"/>
      <c r="F42" s="111"/>
      <c r="G42" s="19">
        <v>0</v>
      </c>
      <c r="H42" s="12" t="s">
        <v>68</v>
      </c>
      <c r="I42" s="19"/>
      <c r="J42" s="241">
        <f t="shared" si="5"/>
        <v>0</v>
      </c>
      <c r="K42" s="232"/>
      <c r="M42" s="347"/>
    </row>
    <row r="43" spans="1:13" ht="15.75">
      <c r="A43" s="13" t="s">
        <v>69</v>
      </c>
      <c r="B43" s="366">
        <f>SUM(B33:B42)</f>
        <v>0</v>
      </c>
      <c r="C43" s="303">
        <f>SUM(C33:C42)</f>
        <v>0</v>
      </c>
      <c r="D43" s="141">
        <f>B43-C43</f>
        <v>0</v>
      </c>
      <c r="E43" s="292">
        <f>B107*D43</f>
        <v>0</v>
      </c>
      <c r="F43" s="112"/>
      <c r="G43" s="253">
        <f>SUM(G33:G42)</f>
        <v>0</v>
      </c>
      <c r="H43" s="29"/>
      <c r="I43" s="28">
        <f>SUM(I33:I42)</f>
        <v>0</v>
      </c>
      <c r="J43" s="242">
        <f t="shared" si="5"/>
        <v>0</v>
      </c>
      <c r="K43" s="15">
        <f>G107*J43</f>
        <v>0</v>
      </c>
      <c r="M43" s="323"/>
    </row>
    <row r="44" spans="1:13" ht="12.75">
      <c r="A44" s="20" t="s">
        <v>70</v>
      </c>
      <c r="B44" s="82"/>
      <c r="C44" s="82"/>
      <c r="D44" s="147"/>
      <c r="E44" s="32"/>
      <c r="F44" s="115"/>
      <c r="G44" s="102"/>
      <c r="H44" s="21"/>
      <c r="I44" s="140"/>
      <c r="J44" s="244"/>
      <c r="K44" s="32"/>
      <c r="M44" s="348"/>
    </row>
    <row r="45" spans="1:13" ht="12.75">
      <c r="A45" s="289" t="s">
        <v>71</v>
      </c>
      <c r="B45" s="291">
        <v>0</v>
      </c>
      <c r="C45" s="291"/>
      <c r="D45" s="278">
        <f>B45-C45</f>
        <v>0</v>
      </c>
      <c r="E45" s="292">
        <f>B107*D45</f>
        <v>0</v>
      </c>
      <c r="F45" s="293"/>
      <c r="G45" s="294">
        <v>0</v>
      </c>
      <c r="H45" s="295" t="s">
        <v>72</v>
      </c>
      <c r="I45" s="290"/>
      <c r="J45" s="296">
        <f>G45-I45</f>
        <v>0</v>
      </c>
      <c r="K45" s="292">
        <f>G107*J45</f>
        <v>0</v>
      </c>
      <c r="L45" s="58"/>
      <c r="M45" s="284"/>
    </row>
    <row r="46" spans="1:13" ht="12.75">
      <c r="A46" s="274" t="s">
        <v>73</v>
      </c>
      <c r="B46" s="82"/>
      <c r="C46" s="82"/>
      <c r="D46" s="147"/>
      <c r="E46" s="32"/>
      <c r="F46" s="115"/>
      <c r="G46" s="102"/>
      <c r="H46" s="62"/>
      <c r="I46" s="140"/>
      <c r="J46" s="244"/>
      <c r="K46" s="32"/>
      <c r="M46" s="348"/>
    </row>
    <row r="47" spans="1:13" ht="12.75">
      <c r="A47" s="63" t="s">
        <v>74</v>
      </c>
      <c r="B47" s="19">
        <v>0</v>
      </c>
      <c r="C47" s="94">
        <f>B47</f>
        <v>0</v>
      </c>
      <c r="D47" s="214">
        <f>B47-C47</f>
        <v>0</v>
      </c>
      <c r="E47" s="232"/>
      <c r="F47" s="111"/>
      <c r="G47" s="100">
        <v>0</v>
      </c>
      <c r="H47" s="22" t="s">
        <v>75</v>
      </c>
      <c r="I47" s="24">
        <f>G47</f>
        <v>0</v>
      </c>
      <c r="J47" s="245">
        <f>G47-I47</f>
        <v>0</v>
      </c>
      <c r="K47" s="232"/>
      <c r="M47" s="347"/>
    </row>
    <row r="48" spans="1:13" ht="12.75">
      <c r="A48" s="63" t="s">
        <v>76</v>
      </c>
      <c r="B48" s="19">
        <v>0</v>
      </c>
      <c r="C48" s="94">
        <f>B48</f>
        <v>0</v>
      </c>
      <c r="D48" s="214">
        <f>B48-C48</f>
        <v>0</v>
      </c>
      <c r="E48" s="232"/>
      <c r="F48" s="111"/>
      <c r="G48" s="100">
        <v>0</v>
      </c>
      <c r="H48" s="22" t="s">
        <v>77</v>
      </c>
      <c r="I48" s="24">
        <f>G48</f>
        <v>0</v>
      </c>
      <c r="J48" s="245">
        <f>G48-I48</f>
        <v>0</v>
      </c>
      <c r="K48" s="232"/>
      <c r="M48" s="347"/>
    </row>
    <row r="49" spans="1:13" ht="12.75">
      <c r="A49" s="63" t="s">
        <v>78</v>
      </c>
      <c r="B49" s="19">
        <v>0</v>
      </c>
      <c r="C49" s="83">
        <f>B49</f>
        <v>0</v>
      </c>
      <c r="D49" s="214">
        <f>B49-C49</f>
        <v>0</v>
      </c>
      <c r="E49" s="232"/>
      <c r="F49" s="115"/>
      <c r="G49" s="100">
        <v>0</v>
      </c>
      <c r="H49" s="22" t="s">
        <v>79</v>
      </c>
      <c r="I49" s="24">
        <f>G49</f>
        <v>0</v>
      </c>
      <c r="J49" s="245">
        <f>G49-I49</f>
        <v>0</v>
      </c>
      <c r="K49" s="232"/>
      <c r="M49" s="347"/>
    </row>
    <row r="50" spans="1:13" ht="15.75">
      <c r="A50" s="36" t="s">
        <v>80</v>
      </c>
      <c r="B50" s="141">
        <f>SUM(B47:B49)</f>
        <v>0</v>
      </c>
      <c r="C50" s="141">
        <f>SUM(C47:C49)</f>
        <v>0</v>
      </c>
      <c r="D50" s="262">
        <f>B50-C50</f>
        <v>0</v>
      </c>
      <c r="E50" s="15">
        <f>B107*D50</f>
        <v>0</v>
      </c>
      <c r="F50" s="116"/>
      <c r="G50" s="103">
        <f>SUM(G47:G49)</f>
        <v>0</v>
      </c>
      <c r="H50" s="29"/>
      <c r="I50" s="37">
        <f>SUM(I47:I49)</f>
        <v>0</v>
      </c>
      <c r="J50" s="263">
        <f>G50-I50</f>
        <v>0</v>
      </c>
      <c r="K50" s="15">
        <f>G107*J50</f>
        <v>0</v>
      </c>
      <c r="M50" s="323"/>
    </row>
    <row r="51" spans="1:13" ht="12.75">
      <c r="A51" s="274" t="s">
        <v>81</v>
      </c>
      <c r="B51" s="62"/>
      <c r="C51" s="62"/>
      <c r="D51" s="147"/>
      <c r="E51" s="32"/>
      <c r="F51" s="117"/>
      <c r="G51" s="77"/>
      <c r="H51" s="62"/>
      <c r="I51" s="142"/>
      <c r="J51" s="244"/>
      <c r="K51" s="32"/>
      <c r="M51" s="348"/>
    </row>
    <row r="52" spans="1:13" s="135" customFormat="1" ht="12.75">
      <c r="A52" s="56" t="s">
        <v>87</v>
      </c>
      <c r="B52" s="39">
        <v>0</v>
      </c>
      <c r="C52" s="98"/>
      <c r="D52" s="214">
        <f aca="true" t="shared" si="6" ref="D52:D79">B52-C52</f>
        <v>0</v>
      </c>
      <c r="E52" s="232"/>
      <c r="F52" s="113"/>
      <c r="G52" s="104">
        <v>0</v>
      </c>
      <c r="H52" s="64" t="s">
        <v>88</v>
      </c>
      <c r="I52" s="40"/>
      <c r="J52" s="245">
        <f aca="true" t="shared" si="7" ref="J52:J78">G52-I52</f>
        <v>0</v>
      </c>
      <c r="K52" s="232"/>
      <c r="M52" s="323"/>
    </row>
    <row r="53" spans="1:13" s="135" customFormat="1" ht="12.75">
      <c r="A53" s="56" t="s">
        <v>85</v>
      </c>
      <c r="B53" s="369">
        <v>0</v>
      </c>
      <c r="C53" s="359"/>
      <c r="D53" s="360">
        <f t="shared" si="6"/>
        <v>0</v>
      </c>
      <c r="E53" s="361"/>
      <c r="F53" s="113"/>
      <c r="G53" s="362">
        <v>0</v>
      </c>
      <c r="H53" s="363" t="s">
        <v>118</v>
      </c>
      <c r="I53" s="358"/>
      <c r="J53" s="364">
        <f>G53-I53</f>
        <v>0</v>
      </c>
      <c r="K53" s="361"/>
      <c r="M53" s="350"/>
    </row>
    <row r="54" spans="1:13" s="135" customFormat="1" ht="12.75">
      <c r="A54" s="56" t="s">
        <v>84</v>
      </c>
      <c r="B54" s="369">
        <v>0</v>
      </c>
      <c r="C54" s="359"/>
      <c r="D54" s="360">
        <f t="shared" si="6"/>
        <v>0</v>
      </c>
      <c r="E54" s="361"/>
      <c r="F54" s="113"/>
      <c r="G54" s="362">
        <v>0</v>
      </c>
      <c r="H54" s="363" t="s">
        <v>119</v>
      </c>
      <c r="I54" s="358"/>
      <c r="J54" s="364">
        <f t="shared" si="7"/>
        <v>0</v>
      </c>
      <c r="K54" s="361"/>
      <c r="M54" s="350"/>
    </row>
    <row r="55" spans="1:18" s="135" customFormat="1" ht="12.75">
      <c r="A55" s="56" t="s">
        <v>86</v>
      </c>
      <c r="B55" s="369">
        <v>0</v>
      </c>
      <c r="C55" s="359"/>
      <c r="D55" s="360">
        <f t="shared" si="6"/>
        <v>0</v>
      </c>
      <c r="E55" s="361"/>
      <c r="F55" s="113"/>
      <c r="G55" s="362">
        <v>0</v>
      </c>
      <c r="H55" s="363" t="s">
        <v>120</v>
      </c>
      <c r="I55" s="358"/>
      <c r="J55" s="364">
        <f t="shared" si="7"/>
        <v>0</v>
      </c>
      <c r="K55" s="361"/>
      <c r="M55" s="350"/>
      <c r="O55" s="92"/>
      <c r="P55" s="92"/>
      <c r="Q55" s="92"/>
      <c r="R55" s="92"/>
    </row>
    <row r="56" spans="1:18" ht="15">
      <c r="A56" s="73" t="s">
        <v>122</v>
      </c>
      <c r="B56" s="41">
        <v>0</v>
      </c>
      <c r="C56" s="98"/>
      <c r="D56" s="231">
        <f t="shared" si="6"/>
        <v>0</v>
      </c>
      <c r="E56" s="232"/>
      <c r="F56" s="113"/>
      <c r="G56" s="145">
        <v>0</v>
      </c>
      <c r="H56" s="64" t="s">
        <v>144</v>
      </c>
      <c r="I56" s="19"/>
      <c r="J56" s="241">
        <f t="shared" si="7"/>
        <v>0</v>
      </c>
      <c r="K56" s="232"/>
      <c r="L56" s="135"/>
      <c r="M56" s="323"/>
      <c r="O56" s="313"/>
      <c r="P56" s="312"/>
      <c r="Q56" s="312"/>
      <c r="R56" s="311"/>
    </row>
    <row r="57" spans="1:13" ht="12.75">
      <c r="A57" s="73" t="s">
        <v>174</v>
      </c>
      <c r="B57" s="370">
        <v>0</v>
      </c>
      <c r="C57" s="98"/>
      <c r="D57" s="214">
        <f t="shared" si="6"/>
        <v>0</v>
      </c>
      <c r="E57" s="232"/>
      <c r="F57" s="113"/>
      <c r="G57" s="266">
        <v>0</v>
      </c>
      <c r="H57" s="64" t="s">
        <v>145</v>
      </c>
      <c r="I57" s="19"/>
      <c r="J57" s="245">
        <f t="shared" si="7"/>
        <v>0</v>
      </c>
      <c r="K57" s="232"/>
      <c r="M57" s="323"/>
    </row>
    <row r="58" spans="1:13" ht="12.75">
      <c r="A58" s="73" t="s">
        <v>123</v>
      </c>
      <c r="B58" s="370">
        <v>0</v>
      </c>
      <c r="C58" s="83"/>
      <c r="D58" s="214">
        <f t="shared" si="6"/>
        <v>0</v>
      </c>
      <c r="E58" s="232"/>
      <c r="F58" s="113"/>
      <c r="G58" s="145">
        <v>0</v>
      </c>
      <c r="H58" s="64" t="s">
        <v>146</v>
      </c>
      <c r="I58" s="24"/>
      <c r="J58" s="245">
        <f t="shared" si="7"/>
        <v>0</v>
      </c>
      <c r="K58" s="232"/>
      <c r="M58" s="347"/>
    </row>
    <row r="59" spans="1:13" ht="12.75">
      <c r="A59" s="73" t="s">
        <v>124</v>
      </c>
      <c r="B59" s="370">
        <v>0</v>
      </c>
      <c r="C59" s="83"/>
      <c r="D59" s="214">
        <f t="shared" si="6"/>
        <v>0</v>
      </c>
      <c r="E59" s="232"/>
      <c r="F59" s="113"/>
      <c r="G59" s="266">
        <v>0</v>
      </c>
      <c r="H59" s="64" t="s">
        <v>147</v>
      </c>
      <c r="I59" s="24"/>
      <c r="J59" s="245">
        <f t="shared" si="7"/>
        <v>0</v>
      </c>
      <c r="K59" s="232"/>
      <c r="M59" s="347"/>
    </row>
    <row r="60" spans="1:13" ht="12.75">
      <c r="A60" s="73" t="s">
        <v>125</v>
      </c>
      <c r="B60" s="370">
        <v>0</v>
      </c>
      <c r="C60" s="83"/>
      <c r="D60" s="214">
        <f t="shared" si="6"/>
        <v>0</v>
      </c>
      <c r="E60" s="232"/>
      <c r="F60" s="113"/>
      <c r="G60" s="145">
        <v>0</v>
      </c>
      <c r="H60" s="64" t="s">
        <v>148</v>
      </c>
      <c r="I60" s="24"/>
      <c r="J60" s="245">
        <f t="shared" si="7"/>
        <v>0</v>
      </c>
      <c r="K60" s="232"/>
      <c r="M60" s="347"/>
    </row>
    <row r="61" spans="1:13" ht="12.75">
      <c r="A61" s="73" t="s">
        <v>126</v>
      </c>
      <c r="B61" s="370">
        <v>0</v>
      </c>
      <c r="C61" s="83"/>
      <c r="D61" s="214">
        <f t="shared" si="6"/>
        <v>0</v>
      </c>
      <c r="E61" s="232"/>
      <c r="F61" s="113"/>
      <c r="G61" s="266">
        <v>0</v>
      </c>
      <c r="H61" s="64" t="s">
        <v>149</v>
      </c>
      <c r="I61" s="24"/>
      <c r="J61" s="245">
        <f t="shared" si="7"/>
        <v>0</v>
      </c>
      <c r="K61" s="232"/>
      <c r="M61" s="347"/>
    </row>
    <row r="62" spans="1:13" ht="12.75">
      <c r="A62" s="73" t="s">
        <v>121</v>
      </c>
      <c r="B62" s="370">
        <v>0</v>
      </c>
      <c r="C62" s="83"/>
      <c r="D62" s="214">
        <f t="shared" si="6"/>
        <v>0</v>
      </c>
      <c r="E62" s="232"/>
      <c r="F62" s="113"/>
      <c r="G62" s="145">
        <v>0</v>
      </c>
      <c r="H62" s="64" t="s">
        <v>150</v>
      </c>
      <c r="I62" s="24"/>
      <c r="J62" s="245">
        <f t="shared" si="7"/>
        <v>0</v>
      </c>
      <c r="K62" s="232"/>
      <c r="M62" s="351"/>
    </row>
    <row r="63" spans="1:13" s="65" customFormat="1" ht="14.25" customHeight="1">
      <c r="A63" s="73" t="s">
        <v>127</v>
      </c>
      <c r="B63" s="370">
        <v>0</v>
      </c>
      <c r="C63" s="83"/>
      <c r="D63" s="214">
        <f t="shared" si="6"/>
        <v>0</v>
      </c>
      <c r="E63" s="232"/>
      <c r="F63" s="113"/>
      <c r="G63" s="266">
        <v>0</v>
      </c>
      <c r="H63" s="64" t="s">
        <v>151</v>
      </c>
      <c r="I63" s="24"/>
      <c r="J63" s="245">
        <f t="shared" si="7"/>
        <v>0</v>
      </c>
      <c r="K63" s="232"/>
      <c r="M63" s="347"/>
    </row>
    <row r="64" spans="1:18" ht="14.25">
      <c r="A64" s="73" t="s">
        <v>128</v>
      </c>
      <c r="B64" s="370">
        <v>0</v>
      </c>
      <c r="C64" s="84"/>
      <c r="D64" s="214">
        <f t="shared" si="6"/>
        <v>0</v>
      </c>
      <c r="E64" s="232"/>
      <c r="F64" s="118"/>
      <c r="G64" s="145">
        <v>0</v>
      </c>
      <c r="H64" s="64" t="s">
        <v>152</v>
      </c>
      <c r="I64" s="24"/>
      <c r="J64" s="245">
        <f t="shared" si="7"/>
        <v>0</v>
      </c>
      <c r="K64" s="232"/>
      <c r="M64" s="347"/>
      <c r="O64" s="314"/>
      <c r="P64" s="275"/>
      <c r="Q64" s="275"/>
      <c r="R64" s="315"/>
    </row>
    <row r="65" spans="1:13" ht="15" customHeight="1">
      <c r="A65" s="73" t="s">
        <v>129</v>
      </c>
      <c r="B65" s="370">
        <v>0</v>
      </c>
      <c r="C65" s="83"/>
      <c r="D65" s="214">
        <f t="shared" si="6"/>
        <v>0</v>
      </c>
      <c r="E65" s="232"/>
      <c r="F65" s="113"/>
      <c r="G65" s="266">
        <v>0</v>
      </c>
      <c r="H65" s="64" t="s">
        <v>153</v>
      </c>
      <c r="I65" s="24"/>
      <c r="J65" s="245">
        <f t="shared" si="7"/>
        <v>0</v>
      </c>
      <c r="K65" s="232"/>
      <c r="M65" s="347"/>
    </row>
    <row r="66" spans="1:13" ht="12.75">
      <c r="A66" s="73" t="s">
        <v>130</v>
      </c>
      <c r="B66" s="370">
        <v>0</v>
      </c>
      <c r="C66" s="83"/>
      <c r="D66" s="214">
        <f t="shared" si="6"/>
        <v>0</v>
      </c>
      <c r="E66" s="232"/>
      <c r="F66" s="113"/>
      <c r="G66" s="145">
        <v>0</v>
      </c>
      <c r="H66" s="64" t="s">
        <v>154</v>
      </c>
      <c r="I66" s="24"/>
      <c r="J66" s="245">
        <f t="shared" si="7"/>
        <v>0</v>
      </c>
      <c r="K66" s="232"/>
      <c r="M66" s="347"/>
    </row>
    <row r="67" spans="1:14" ht="15" customHeight="1">
      <c r="A67" s="73" t="s">
        <v>131</v>
      </c>
      <c r="B67" s="370">
        <v>0</v>
      </c>
      <c r="C67" s="83"/>
      <c r="D67" s="214">
        <f t="shared" si="6"/>
        <v>0</v>
      </c>
      <c r="E67" s="232"/>
      <c r="F67" s="113"/>
      <c r="G67" s="266">
        <v>0</v>
      </c>
      <c r="H67" s="64" t="s">
        <v>155</v>
      </c>
      <c r="I67" s="24"/>
      <c r="J67" s="245">
        <f t="shared" si="7"/>
        <v>0</v>
      </c>
      <c r="K67" s="232"/>
      <c r="M67" s="347"/>
      <c r="N67" s="151"/>
    </row>
    <row r="68" spans="1:13" ht="12.75">
      <c r="A68" s="73" t="s">
        <v>132</v>
      </c>
      <c r="B68" s="370">
        <v>0</v>
      </c>
      <c r="C68" s="83"/>
      <c r="D68" s="214">
        <f t="shared" si="6"/>
        <v>0</v>
      </c>
      <c r="E68" s="232"/>
      <c r="F68" s="113"/>
      <c r="G68" s="145">
        <v>0</v>
      </c>
      <c r="H68" s="64" t="s">
        <v>156</v>
      </c>
      <c r="I68" s="24"/>
      <c r="J68" s="245">
        <f t="shared" si="7"/>
        <v>0</v>
      </c>
      <c r="K68" s="232"/>
      <c r="M68" s="347"/>
    </row>
    <row r="69" spans="1:13" ht="12.75">
      <c r="A69" s="73" t="s">
        <v>133</v>
      </c>
      <c r="B69" s="370">
        <v>0</v>
      </c>
      <c r="C69" s="83"/>
      <c r="D69" s="214">
        <f t="shared" si="6"/>
        <v>0</v>
      </c>
      <c r="E69" s="232"/>
      <c r="F69" s="113"/>
      <c r="G69" s="266">
        <v>0</v>
      </c>
      <c r="H69" s="64" t="s">
        <v>157</v>
      </c>
      <c r="I69" s="24"/>
      <c r="J69" s="245">
        <f t="shared" si="7"/>
        <v>0</v>
      </c>
      <c r="K69" s="232"/>
      <c r="M69" s="347"/>
    </row>
    <row r="70" spans="1:13" ht="12.75">
      <c r="A70" s="73" t="s">
        <v>134</v>
      </c>
      <c r="B70" s="370">
        <v>0</v>
      </c>
      <c r="C70" s="83"/>
      <c r="D70" s="214">
        <f t="shared" si="6"/>
        <v>0</v>
      </c>
      <c r="E70" s="232"/>
      <c r="F70" s="113"/>
      <c r="G70" s="145">
        <v>0</v>
      </c>
      <c r="H70" s="64" t="s">
        <v>158</v>
      </c>
      <c r="I70" s="24"/>
      <c r="J70" s="245">
        <f t="shared" si="7"/>
        <v>0</v>
      </c>
      <c r="K70" s="232"/>
      <c r="M70" s="347"/>
    </row>
    <row r="71" spans="1:13" ht="12.75">
      <c r="A71" s="73" t="s">
        <v>135</v>
      </c>
      <c r="B71" s="370">
        <v>0</v>
      </c>
      <c r="C71" s="83"/>
      <c r="D71" s="214">
        <f t="shared" si="6"/>
        <v>0</v>
      </c>
      <c r="E71" s="232"/>
      <c r="F71" s="113"/>
      <c r="G71" s="266">
        <v>0</v>
      </c>
      <c r="H71" s="64" t="s">
        <v>159</v>
      </c>
      <c r="I71" s="24"/>
      <c r="J71" s="245">
        <f t="shared" si="7"/>
        <v>0</v>
      </c>
      <c r="K71" s="232"/>
      <c r="M71" s="347"/>
    </row>
    <row r="72" spans="1:13" ht="12.75">
      <c r="A72" s="73" t="s">
        <v>136</v>
      </c>
      <c r="B72" s="370">
        <v>0</v>
      </c>
      <c r="C72" s="83"/>
      <c r="D72" s="214">
        <f t="shared" si="6"/>
        <v>0</v>
      </c>
      <c r="E72" s="232"/>
      <c r="F72" s="113"/>
      <c r="G72" s="145">
        <v>0</v>
      </c>
      <c r="H72" s="64" t="s">
        <v>160</v>
      </c>
      <c r="I72" s="24"/>
      <c r="J72" s="245">
        <f t="shared" si="7"/>
        <v>0</v>
      </c>
      <c r="K72" s="232"/>
      <c r="M72" s="284"/>
    </row>
    <row r="73" spans="1:13" ht="12.75">
      <c r="A73" s="73" t="s">
        <v>137</v>
      </c>
      <c r="B73" s="370">
        <v>0</v>
      </c>
      <c r="C73" s="83"/>
      <c r="D73" s="214">
        <f t="shared" si="6"/>
        <v>0</v>
      </c>
      <c r="E73" s="232"/>
      <c r="F73" s="113"/>
      <c r="G73" s="266">
        <v>0</v>
      </c>
      <c r="H73" s="64" t="s">
        <v>161</v>
      </c>
      <c r="I73" s="24"/>
      <c r="J73" s="245">
        <f t="shared" si="7"/>
        <v>0</v>
      </c>
      <c r="K73" s="232"/>
      <c r="M73" s="347"/>
    </row>
    <row r="74" spans="1:13" ht="12.75">
      <c r="A74" s="73" t="s">
        <v>138</v>
      </c>
      <c r="B74" s="370">
        <v>0</v>
      </c>
      <c r="C74" s="83"/>
      <c r="D74" s="214">
        <f t="shared" si="6"/>
        <v>0</v>
      </c>
      <c r="E74" s="232"/>
      <c r="F74" s="113"/>
      <c r="G74" s="145">
        <v>0</v>
      </c>
      <c r="H74" s="64" t="s">
        <v>162</v>
      </c>
      <c r="I74" s="24"/>
      <c r="J74" s="245">
        <f t="shared" si="7"/>
        <v>0</v>
      </c>
      <c r="K74" s="232"/>
      <c r="M74" s="347"/>
    </row>
    <row r="75" spans="1:18" ht="12.75">
      <c r="A75" s="73" t="s">
        <v>139</v>
      </c>
      <c r="B75" s="370">
        <v>0</v>
      </c>
      <c r="C75" s="83"/>
      <c r="D75" s="214">
        <f t="shared" si="6"/>
        <v>0</v>
      </c>
      <c r="E75" s="232"/>
      <c r="F75" s="113"/>
      <c r="G75" s="266">
        <v>0</v>
      </c>
      <c r="H75" s="64" t="s">
        <v>163</v>
      </c>
      <c r="I75" s="24"/>
      <c r="J75" s="245">
        <f t="shared" si="7"/>
        <v>0</v>
      </c>
      <c r="K75" s="232"/>
      <c r="M75" s="347"/>
      <c r="O75" s="72"/>
      <c r="P75" s="72"/>
      <c r="Q75" s="72"/>
      <c r="R75" s="72"/>
    </row>
    <row r="76" spans="1:18" ht="12.75">
      <c r="A76" s="73" t="s">
        <v>140</v>
      </c>
      <c r="B76" s="370">
        <v>0</v>
      </c>
      <c r="C76" s="83"/>
      <c r="D76" s="214">
        <f t="shared" si="6"/>
        <v>0</v>
      </c>
      <c r="E76" s="232"/>
      <c r="F76" s="113"/>
      <c r="G76" s="145">
        <v>0</v>
      </c>
      <c r="H76" s="64" t="s">
        <v>164</v>
      </c>
      <c r="I76" s="24"/>
      <c r="J76" s="245">
        <f t="shared" si="7"/>
        <v>0</v>
      </c>
      <c r="K76" s="232"/>
      <c r="M76" s="323"/>
      <c r="O76" s="72"/>
      <c r="P76" s="72"/>
      <c r="Q76" s="72"/>
      <c r="R76" s="72"/>
    </row>
    <row r="77" spans="1:13" ht="12.75">
      <c r="A77" s="132" t="s">
        <v>141</v>
      </c>
      <c r="B77" s="370">
        <v>0</v>
      </c>
      <c r="C77" s="133"/>
      <c r="D77" s="214">
        <f t="shared" si="6"/>
        <v>0</v>
      </c>
      <c r="E77" s="232"/>
      <c r="F77" s="134"/>
      <c r="G77" s="266">
        <v>0</v>
      </c>
      <c r="H77" s="267" t="s">
        <v>165</v>
      </c>
      <c r="I77" s="139"/>
      <c r="J77" s="245">
        <f t="shared" si="7"/>
        <v>0</v>
      </c>
      <c r="K77" s="232"/>
      <c r="M77" s="347"/>
    </row>
    <row r="78" spans="1:14" ht="12.75">
      <c r="A78" s="73" t="s">
        <v>142</v>
      </c>
      <c r="B78" s="370">
        <v>0</v>
      </c>
      <c r="C78" s="83"/>
      <c r="D78" s="214">
        <f t="shared" si="6"/>
        <v>0</v>
      </c>
      <c r="E78" s="232"/>
      <c r="F78" s="113"/>
      <c r="G78" s="145">
        <v>0</v>
      </c>
      <c r="H78" s="269" t="s">
        <v>166</v>
      </c>
      <c r="I78" s="268"/>
      <c r="J78" s="245">
        <f t="shared" si="7"/>
        <v>0</v>
      </c>
      <c r="K78" s="232"/>
      <c r="M78" s="347"/>
      <c r="N78" s="197"/>
    </row>
    <row r="79" spans="1:13" ht="12.75">
      <c r="A79" s="73" t="s">
        <v>143</v>
      </c>
      <c r="B79" s="370">
        <v>0</v>
      </c>
      <c r="C79" s="83"/>
      <c r="D79" s="214">
        <f t="shared" si="6"/>
        <v>0</v>
      </c>
      <c r="E79" s="232"/>
      <c r="F79" s="113"/>
      <c r="G79" s="266">
        <v>0</v>
      </c>
      <c r="H79" s="269" t="s">
        <v>167</v>
      </c>
      <c r="I79" s="268"/>
      <c r="J79" s="245">
        <f>G79-I79</f>
        <v>0</v>
      </c>
      <c r="K79" s="232"/>
      <c r="M79" s="352"/>
    </row>
    <row r="80" spans="1:13" ht="12.75">
      <c r="A80" s="132" t="s">
        <v>173</v>
      </c>
      <c r="B80" s="367"/>
      <c r="C80" s="133"/>
      <c r="D80" s="297"/>
      <c r="E80" s="298"/>
      <c r="F80" s="299"/>
      <c r="G80" s="300"/>
      <c r="H80" s="301"/>
      <c r="I80" s="317"/>
      <c r="J80" s="301"/>
      <c r="K80" s="298"/>
      <c r="L80" s="58"/>
      <c r="M80" s="316"/>
    </row>
    <row r="81" spans="1:13" ht="51">
      <c r="A81" s="302" t="s">
        <v>168</v>
      </c>
      <c r="B81" s="303">
        <f>SUM(B52:B79)</f>
        <v>0</v>
      </c>
      <c r="C81" s="304">
        <f>SUM(C52:C80)</f>
        <v>0</v>
      </c>
      <c r="D81" s="305">
        <f>B81-C81</f>
        <v>0</v>
      </c>
      <c r="E81" s="306">
        <f>B107*D81</f>
        <v>0</v>
      </c>
      <c r="F81" s="293"/>
      <c r="G81" s="303">
        <f>SUM(G52:G79)</f>
        <v>0</v>
      </c>
      <c r="H81" s="307"/>
      <c r="I81" s="308">
        <f>SUM(I52:I80)</f>
        <v>0</v>
      </c>
      <c r="J81" s="319">
        <f>G81-I81</f>
        <v>0</v>
      </c>
      <c r="K81" s="306">
        <f>G107*J81</f>
        <v>0</v>
      </c>
      <c r="L81" s="58"/>
      <c r="M81" s="323" t="s">
        <v>203</v>
      </c>
    </row>
    <row r="82" spans="1:13" ht="15.75">
      <c r="A82" s="44" t="s">
        <v>89</v>
      </c>
      <c r="B82" s="46"/>
      <c r="C82" s="85"/>
      <c r="D82" s="147"/>
      <c r="E82" s="32"/>
      <c r="F82" s="112"/>
      <c r="G82" s="105"/>
      <c r="H82" s="45"/>
      <c r="I82" s="140"/>
      <c r="J82" s="244"/>
      <c r="K82" s="32"/>
      <c r="M82" s="348"/>
    </row>
    <row r="83" spans="1:13" ht="38.25">
      <c r="A83" s="344" t="s">
        <v>205</v>
      </c>
      <c r="B83" s="40">
        <v>0</v>
      </c>
      <c r="C83" s="81"/>
      <c r="D83" s="231">
        <f>B83-C83</f>
        <v>0</v>
      </c>
      <c r="E83" s="235"/>
      <c r="F83" s="112"/>
      <c r="G83" s="106">
        <v>0</v>
      </c>
      <c r="H83" s="163"/>
      <c r="I83" s="40"/>
      <c r="J83" s="145">
        <f>G83-I83</f>
        <v>0</v>
      </c>
      <c r="K83" s="235"/>
      <c r="M83" s="345" t="s">
        <v>207</v>
      </c>
    </row>
    <row r="84" spans="1:13" ht="38.25">
      <c r="A84" s="344" t="s">
        <v>206</v>
      </c>
      <c r="B84" s="40">
        <v>0</v>
      </c>
      <c r="C84" s="81"/>
      <c r="D84" s="231">
        <f>B84-C84</f>
        <v>0</v>
      </c>
      <c r="E84" s="235"/>
      <c r="F84" s="112"/>
      <c r="G84" s="145">
        <v>0</v>
      </c>
      <c r="H84" s="164"/>
      <c r="I84" s="40"/>
      <c r="J84" s="145">
        <f>G84-I84</f>
        <v>0</v>
      </c>
      <c r="K84" s="235"/>
      <c r="M84" s="345" t="s">
        <v>208</v>
      </c>
    </row>
    <row r="85" spans="1:13" ht="25.5">
      <c r="A85" s="344" t="s">
        <v>204</v>
      </c>
      <c r="B85" s="40">
        <v>0</v>
      </c>
      <c r="C85" s="81"/>
      <c r="D85" s="231">
        <f>B85-C85</f>
        <v>0</v>
      </c>
      <c r="E85" s="235"/>
      <c r="F85" s="112"/>
      <c r="G85" s="145">
        <v>0</v>
      </c>
      <c r="H85" s="164"/>
      <c r="I85" s="40"/>
      <c r="J85" s="145">
        <f>G85-I85</f>
        <v>0</v>
      </c>
      <c r="K85" s="235"/>
      <c r="M85" s="345" t="s">
        <v>209</v>
      </c>
    </row>
    <row r="86" spans="1:13" ht="12.75">
      <c r="A86" s="56" t="s">
        <v>90</v>
      </c>
      <c r="B86" s="14">
        <f>SUM(B83:B85)</f>
        <v>0</v>
      </c>
      <c r="C86" s="144">
        <f>SUM(C83:C85)</f>
        <v>0</v>
      </c>
      <c r="D86" s="81">
        <f>B86-C86</f>
        <v>0</v>
      </c>
      <c r="E86" s="15">
        <f>B107*D86</f>
        <v>0</v>
      </c>
      <c r="F86" s="112"/>
      <c r="G86" s="144">
        <f>SUM(G83:G85)</f>
        <v>0</v>
      </c>
      <c r="H86" s="12" t="s">
        <v>91</v>
      </c>
      <c r="I86" s="28">
        <f>SUM(I83:I85)</f>
        <v>0</v>
      </c>
      <c r="J86" s="144">
        <f>G86-I86</f>
        <v>0</v>
      </c>
      <c r="K86" s="15">
        <f>G107*J86</f>
        <v>0</v>
      </c>
      <c r="M86" s="353"/>
    </row>
    <row r="87" spans="1:13" ht="12.75">
      <c r="A87" s="61" t="s">
        <v>93</v>
      </c>
      <c r="B87" s="31"/>
      <c r="C87" s="78"/>
      <c r="D87" s="147"/>
      <c r="E87" s="32"/>
      <c r="F87" s="113"/>
      <c r="G87" s="101"/>
      <c r="H87" s="62"/>
      <c r="I87" s="140"/>
      <c r="J87" s="244"/>
      <c r="K87" s="32"/>
      <c r="M87" s="354"/>
    </row>
    <row r="88" spans="1:13" ht="12.75">
      <c r="A88" s="56" t="s">
        <v>210</v>
      </c>
      <c r="B88" s="35">
        <v>0</v>
      </c>
      <c r="C88" s="83"/>
      <c r="D88" s="231">
        <f>B88-C88</f>
        <v>0</v>
      </c>
      <c r="E88" s="236"/>
      <c r="F88" s="113"/>
      <c r="G88" s="107">
        <v>0</v>
      </c>
      <c r="H88" s="9" t="s">
        <v>95</v>
      </c>
      <c r="I88" s="24"/>
      <c r="J88" s="241">
        <f>G88-I88</f>
        <v>0</v>
      </c>
      <c r="K88" s="236"/>
      <c r="M88" s="355"/>
    </row>
    <row r="89" spans="1:13" ht="12.75">
      <c r="A89" s="56" t="s">
        <v>96</v>
      </c>
      <c r="B89" s="35">
        <v>0</v>
      </c>
      <c r="C89" s="83"/>
      <c r="D89" s="231">
        <f>B89-C89</f>
        <v>0</v>
      </c>
      <c r="E89" s="236"/>
      <c r="F89" s="113"/>
      <c r="G89" s="107">
        <v>0</v>
      </c>
      <c r="H89" s="9" t="s">
        <v>97</v>
      </c>
      <c r="I89" s="24"/>
      <c r="J89" s="241">
        <f>G89-I89</f>
        <v>0</v>
      </c>
      <c r="K89" s="236"/>
      <c r="M89" s="355"/>
    </row>
    <row r="90" spans="1:13" ht="12.75">
      <c r="A90" s="56" t="s">
        <v>98</v>
      </c>
      <c r="B90" s="35">
        <v>0</v>
      </c>
      <c r="C90" s="83">
        <f>B90</f>
        <v>0</v>
      </c>
      <c r="D90" s="231">
        <f>B90-C90</f>
        <v>0</v>
      </c>
      <c r="E90" s="232"/>
      <c r="F90" s="113"/>
      <c r="G90" s="107">
        <v>0</v>
      </c>
      <c r="H90" s="9" t="s">
        <v>99</v>
      </c>
      <c r="I90" s="24">
        <f>G90</f>
        <v>0</v>
      </c>
      <c r="J90" s="241">
        <f>G90-I90</f>
        <v>0</v>
      </c>
      <c r="K90" s="232"/>
      <c r="M90" s="355"/>
    </row>
    <row r="91" spans="1:13" ht="12.75">
      <c r="A91" s="56" t="s">
        <v>100</v>
      </c>
      <c r="B91" s="35">
        <v>0</v>
      </c>
      <c r="C91" s="83">
        <f>B91</f>
        <v>0</v>
      </c>
      <c r="D91" s="231">
        <f>B91-C91</f>
        <v>0</v>
      </c>
      <c r="E91" s="232"/>
      <c r="F91" s="113"/>
      <c r="G91" s="107">
        <v>0</v>
      </c>
      <c r="H91" s="9" t="s">
        <v>101</v>
      </c>
      <c r="I91" s="24">
        <f>G91</f>
        <v>0</v>
      </c>
      <c r="J91" s="241">
        <f>G91-I91</f>
        <v>0</v>
      </c>
      <c r="K91" s="232"/>
      <c r="M91" s="355"/>
    </row>
    <row r="92" spans="1:13" ht="15.75">
      <c r="A92" s="13" t="s">
        <v>102</v>
      </c>
      <c r="B92" s="28">
        <f>SUM(B88:B91)</f>
        <v>0</v>
      </c>
      <c r="C92" s="28">
        <f>SUM(C88:C91)</f>
        <v>0</v>
      </c>
      <c r="D92" s="237">
        <f>B92-C92</f>
        <v>0</v>
      </c>
      <c r="E92" s="234">
        <f>B107*D92</f>
        <v>0</v>
      </c>
      <c r="F92" s="112"/>
      <c r="G92" s="28">
        <f>SUM(G88:G91)</f>
        <v>0</v>
      </c>
      <c r="H92" s="45"/>
      <c r="I92" s="28">
        <f>SUM(I88:I91)</f>
        <v>0</v>
      </c>
      <c r="J92" s="246">
        <f>G92-I92</f>
        <v>0</v>
      </c>
      <c r="K92" s="234">
        <f>G107*J92</f>
        <v>0</v>
      </c>
      <c r="M92" s="355"/>
    </row>
    <row r="93" spans="1:13" ht="12.75">
      <c r="A93" s="66" t="s">
        <v>103</v>
      </c>
      <c r="B93" s="142"/>
      <c r="C93" s="86"/>
      <c r="D93" s="147"/>
      <c r="E93" s="32"/>
      <c r="F93" s="119"/>
      <c r="G93" s="108"/>
      <c r="H93" s="67"/>
      <c r="I93" s="140"/>
      <c r="J93" s="244"/>
      <c r="K93" s="32"/>
      <c r="M93" s="354"/>
    </row>
    <row r="94" spans="1:13" ht="12.75">
      <c r="A94" s="57" t="s">
        <v>83</v>
      </c>
      <c r="B94" s="40">
        <v>0</v>
      </c>
      <c r="C94" s="98">
        <f>B94</f>
        <v>0</v>
      </c>
      <c r="D94" s="231">
        <f>B94-C94</f>
        <v>0</v>
      </c>
      <c r="E94" s="236"/>
      <c r="F94" s="113"/>
      <c r="G94" s="40">
        <v>0</v>
      </c>
      <c r="H94" s="9" t="s">
        <v>104</v>
      </c>
      <c r="I94" s="24">
        <f>G94</f>
        <v>0</v>
      </c>
      <c r="J94" s="241">
        <f>G94-I94</f>
        <v>0</v>
      </c>
      <c r="K94" s="236"/>
      <c r="M94" s="355"/>
    </row>
    <row r="95" spans="1:13" ht="12.75">
      <c r="A95" s="57" t="s">
        <v>82</v>
      </c>
      <c r="B95" s="40">
        <v>0</v>
      </c>
      <c r="C95" s="98">
        <f>B95</f>
        <v>0</v>
      </c>
      <c r="D95" s="231">
        <f>B95-C95</f>
        <v>0</v>
      </c>
      <c r="E95" s="236"/>
      <c r="F95" s="113"/>
      <c r="G95" s="40">
        <v>0</v>
      </c>
      <c r="H95" s="9" t="s">
        <v>105</v>
      </c>
      <c r="I95" s="24">
        <f>G95</f>
        <v>0</v>
      </c>
      <c r="J95" s="241">
        <f>G95-I95</f>
        <v>0</v>
      </c>
      <c r="K95" s="236"/>
      <c r="M95" s="353"/>
    </row>
    <row r="96" spans="1:19" ht="12.75">
      <c r="A96" s="57" t="s">
        <v>106</v>
      </c>
      <c r="B96" s="40">
        <v>0</v>
      </c>
      <c r="C96" s="98">
        <f>B96</f>
        <v>0</v>
      </c>
      <c r="D96" s="231">
        <f>B96-C96</f>
        <v>0</v>
      </c>
      <c r="E96" s="236"/>
      <c r="F96" s="113"/>
      <c r="G96" s="40">
        <v>0</v>
      </c>
      <c r="H96" s="9" t="s">
        <v>107</v>
      </c>
      <c r="I96" s="24">
        <f>G96</f>
        <v>0</v>
      </c>
      <c r="J96" s="241">
        <f>G96-I96</f>
        <v>0</v>
      </c>
      <c r="K96" s="236"/>
      <c r="M96" s="353"/>
      <c r="O96" s="375"/>
      <c r="P96" s="375"/>
      <c r="Q96" s="375"/>
      <c r="R96" s="375"/>
      <c r="S96" s="375"/>
    </row>
    <row r="97" spans="1:19" ht="12.75">
      <c r="A97" s="56" t="s">
        <v>108</v>
      </c>
      <c r="B97" s="40">
        <v>0</v>
      </c>
      <c r="C97" s="318"/>
      <c r="D97" s="238">
        <f>B97-C97</f>
        <v>0</v>
      </c>
      <c r="E97" s="234"/>
      <c r="F97" s="113"/>
      <c r="G97" s="101"/>
      <c r="H97" s="67"/>
      <c r="I97" s="318"/>
      <c r="J97" s="19">
        <f>G97-I97</f>
        <v>0</v>
      </c>
      <c r="K97" s="234"/>
      <c r="M97" s="355"/>
      <c r="O97" s="375"/>
      <c r="P97" s="375"/>
      <c r="Q97" s="375"/>
      <c r="R97" s="375"/>
      <c r="S97" s="375"/>
    </row>
    <row r="98" spans="1:13" ht="12.75">
      <c r="A98" s="47" t="s">
        <v>109</v>
      </c>
      <c r="B98" s="28">
        <f>SUM(B94:B97)</f>
        <v>0</v>
      </c>
      <c r="C98" s="28">
        <f>SUM(C94:C97)</f>
        <v>0</v>
      </c>
      <c r="D98" s="28">
        <f>B98-C98</f>
        <v>0</v>
      </c>
      <c r="E98" s="234">
        <f>B107*D98</f>
        <v>0</v>
      </c>
      <c r="F98" s="112"/>
      <c r="G98" s="28">
        <f>SUM(G94:G96)</f>
        <v>0</v>
      </c>
      <c r="H98" s="67"/>
      <c r="I98" s="28">
        <f>SUM(I94:I97)</f>
        <v>0</v>
      </c>
      <c r="J98" s="28">
        <f>G98-I98</f>
        <v>0</v>
      </c>
      <c r="K98" s="234">
        <f>G107*J98</f>
        <v>0</v>
      </c>
      <c r="M98" s="355"/>
    </row>
    <row r="99" spans="1:13" ht="13.5" thickBot="1">
      <c r="A99" s="273" t="s">
        <v>197</v>
      </c>
      <c r="B99" s="143"/>
      <c r="C99" s="309">
        <v>0</v>
      </c>
      <c r="D99" s="216"/>
      <c r="E99" s="32"/>
      <c r="F99" s="115"/>
      <c r="G99" s="109"/>
      <c r="H99" s="87"/>
      <c r="I99" s="310">
        <v>0</v>
      </c>
      <c r="J99" s="247"/>
      <c r="K99" s="32"/>
      <c r="M99" s="356"/>
    </row>
    <row r="100" spans="1:13" ht="16.5" thickBot="1">
      <c r="A100" s="50" t="s">
        <v>176</v>
      </c>
      <c r="B100" s="252">
        <f>B98+B92+B81+B50+B45+B43+B24+B8</f>
        <v>0</v>
      </c>
      <c r="C100" s="201">
        <f>C99+C98+C92+C81+C50+C45+C43+C24+C8</f>
        <v>0</v>
      </c>
      <c r="D100" s="271">
        <f>B100-C100</f>
        <v>0</v>
      </c>
      <c r="E100" s="272">
        <f>B107*D100</f>
        <v>0</v>
      </c>
      <c r="F100" s="112"/>
      <c r="G100" s="201">
        <f>G98+G92+G81+G86+G50+G45+G43+G24+G8</f>
        <v>0</v>
      </c>
      <c r="H100" s="202"/>
      <c r="I100" s="201">
        <f>I98+I92+I81+I86+I50+I45+I43+I24+I8+I99</f>
        <v>0</v>
      </c>
      <c r="J100" s="271">
        <f>G100-I100</f>
        <v>0</v>
      </c>
      <c r="K100" s="272">
        <f>G107*J100</f>
        <v>0</v>
      </c>
      <c r="M100" s="357"/>
    </row>
    <row r="101" spans="1:14" s="135" customFormat="1" ht="6.75" customHeight="1">
      <c r="A101" s="194"/>
      <c r="B101" s="191"/>
      <c r="C101" s="191"/>
      <c r="E101" s="224"/>
      <c r="F101" s="192"/>
      <c r="G101" s="191"/>
      <c r="H101" s="193"/>
      <c r="I101" s="191"/>
      <c r="K101" s="224"/>
      <c r="M101" s="92"/>
      <c r="N101" s="212"/>
    </row>
    <row r="102" spans="1:14" s="135" customFormat="1" ht="19.5" customHeight="1" thickBot="1">
      <c r="A102" s="194"/>
      <c r="B102" s="194"/>
      <c r="C102" s="191"/>
      <c r="E102" s="225"/>
      <c r="F102" s="192"/>
      <c r="G102" s="191"/>
      <c r="H102" s="193"/>
      <c r="I102" s="276" t="s">
        <v>196</v>
      </c>
      <c r="K102" s="225"/>
      <c r="M102" s="92"/>
      <c r="N102" s="213"/>
    </row>
    <row r="103" spans="1:10" s="135" customFormat="1" ht="15">
      <c r="A103" s="199" t="s">
        <v>176</v>
      </c>
      <c r="B103" s="334">
        <f>B100</f>
        <v>0</v>
      </c>
      <c r="C103" s="207"/>
      <c r="D103" s="229"/>
      <c r="E103" s="218"/>
      <c r="F103" s="204"/>
      <c r="G103" s="341">
        <f>G100</f>
        <v>0</v>
      </c>
      <c r="H103" s="205"/>
      <c r="I103" s="203">
        <f>G103-B103</f>
        <v>0</v>
      </c>
      <c r="J103" s="229"/>
    </row>
    <row r="104" spans="1:13" s="135" customFormat="1" ht="15">
      <c r="A104" s="200" t="s">
        <v>177</v>
      </c>
      <c r="B104" s="335">
        <f>C100*-1</f>
        <v>0</v>
      </c>
      <c r="C104" s="203"/>
      <c r="D104" s="230"/>
      <c r="E104" s="228"/>
      <c r="F104" s="204"/>
      <c r="G104" s="293">
        <f>I100*-1</f>
        <v>0</v>
      </c>
      <c r="H104" s="205"/>
      <c r="I104" s="203">
        <f>B104-G104</f>
        <v>0</v>
      </c>
      <c r="J104" s="230"/>
      <c r="K104" s="228"/>
      <c r="M104" s="92"/>
    </row>
    <row r="105" spans="1:13" s="135" customFormat="1" ht="15">
      <c r="A105" s="200" t="s">
        <v>178</v>
      </c>
      <c r="B105" s="335">
        <v>0</v>
      </c>
      <c r="C105" s="203"/>
      <c r="E105" s="53"/>
      <c r="F105" s="204"/>
      <c r="G105" s="112">
        <v>0</v>
      </c>
      <c r="H105" s="205"/>
      <c r="I105" s="203"/>
      <c r="K105" s="53"/>
      <c r="M105" s="92"/>
    </row>
    <row r="106" spans="1:13" s="135" customFormat="1" ht="18">
      <c r="A106" s="200" t="s">
        <v>213</v>
      </c>
      <c r="B106" s="335">
        <f>SUM(B103:B105)</f>
        <v>0</v>
      </c>
      <c r="C106" s="203"/>
      <c r="E106" s="53"/>
      <c r="F106" s="204"/>
      <c r="G106" s="293">
        <f>SUM(G103:G105)</f>
        <v>0</v>
      </c>
      <c r="H106" s="205"/>
      <c r="I106" s="203">
        <f>G106-B106</f>
        <v>0</v>
      </c>
      <c r="K106" s="53"/>
      <c r="M106" s="92"/>
    </row>
    <row r="107" spans="1:13" s="135" customFormat="1" ht="15.75" thickBot="1">
      <c r="A107" s="200" t="s">
        <v>117</v>
      </c>
      <c r="B107" s="336">
        <v>0.5</v>
      </c>
      <c r="C107" s="203"/>
      <c r="E107" s="226"/>
      <c r="F107" s="204"/>
      <c r="G107" s="342">
        <f>B107</f>
        <v>0.5</v>
      </c>
      <c r="H107" s="205"/>
      <c r="I107" s="203"/>
      <c r="K107" s="226"/>
      <c r="M107" s="92"/>
    </row>
    <row r="108" spans="1:13" s="135" customFormat="1" ht="18.75" thickBot="1">
      <c r="A108" s="371" t="s">
        <v>179</v>
      </c>
      <c r="B108" s="260">
        <f>ROUND(B106*B107,0)</f>
        <v>0</v>
      </c>
      <c r="C108" s="203"/>
      <c r="E108" s="227"/>
      <c r="F108" s="204"/>
      <c r="G108" s="260">
        <f>ROUND(G106*G107,0)</f>
        <v>0</v>
      </c>
      <c r="H108" s="205"/>
      <c r="I108" s="203">
        <f>G108-B108</f>
        <v>0</v>
      </c>
      <c r="K108" s="227"/>
      <c r="M108" s="92"/>
    </row>
    <row r="109" spans="1:13" s="135" customFormat="1" ht="15.75">
      <c r="A109" s="206" t="s">
        <v>185</v>
      </c>
      <c r="B109" s="204">
        <f>B100-B108</f>
        <v>0</v>
      </c>
      <c r="C109" s="203"/>
      <c r="E109" s="227"/>
      <c r="F109" s="204"/>
      <c r="G109" s="204">
        <f>G100-G108</f>
        <v>0</v>
      </c>
      <c r="H109" s="205"/>
      <c r="I109" s="203">
        <f>G109-B109</f>
        <v>0</v>
      </c>
      <c r="K109" s="227"/>
      <c r="M109" s="92"/>
    </row>
    <row r="110" spans="1:13" s="135" customFormat="1" ht="16.5" thickBot="1">
      <c r="A110" s="206"/>
      <c r="B110" s="204"/>
      <c r="C110" s="203"/>
      <c r="E110" s="227"/>
      <c r="F110" s="204"/>
      <c r="G110" s="204"/>
      <c r="H110" s="205"/>
      <c r="I110" s="203"/>
      <c r="K110" s="227"/>
      <c r="M110" s="92"/>
    </row>
    <row r="111" spans="1:13" s="135" customFormat="1" ht="15.75">
      <c r="A111" s="199" t="s">
        <v>191</v>
      </c>
      <c r="B111" s="337">
        <v>0</v>
      </c>
      <c r="C111" s="203"/>
      <c r="E111" s="227"/>
      <c r="F111" s="204"/>
      <c r="G111" s="341">
        <v>0</v>
      </c>
      <c r="H111" s="196" t="s">
        <v>92</v>
      </c>
      <c r="I111" s="203">
        <f>G111-B111</f>
        <v>0</v>
      </c>
      <c r="K111" s="227"/>
      <c r="M111" s="92"/>
    </row>
    <row r="112" spans="1:13" s="135" customFormat="1" ht="15.75">
      <c r="A112" s="200" t="s">
        <v>192</v>
      </c>
      <c r="B112" s="338">
        <v>0</v>
      </c>
      <c r="C112" s="203"/>
      <c r="E112" s="227"/>
      <c r="F112" s="204"/>
      <c r="G112" s="343">
        <v>0</v>
      </c>
      <c r="H112" s="205"/>
      <c r="I112" s="203">
        <f>G112-B112</f>
        <v>0</v>
      </c>
      <c r="K112" s="227"/>
      <c r="M112" s="92"/>
    </row>
    <row r="113" spans="1:13" s="135" customFormat="1" ht="15.75">
      <c r="A113" s="200"/>
      <c r="B113" s="338"/>
      <c r="C113" s="203"/>
      <c r="E113" s="227"/>
      <c r="F113" s="204"/>
      <c r="G113" s="112"/>
      <c r="H113" s="205"/>
      <c r="I113" s="203"/>
      <c r="K113" s="227"/>
      <c r="M113" s="92"/>
    </row>
    <row r="114" spans="1:13" s="135" customFormat="1" ht="18">
      <c r="A114" s="200" t="s">
        <v>180</v>
      </c>
      <c r="B114" s="335">
        <f>+B111-B112</f>
        <v>0</v>
      </c>
      <c r="C114" s="203"/>
      <c r="E114" s="227"/>
      <c r="F114" s="204"/>
      <c r="G114" s="293">
        <f>+G111-G112</f>
        <v>0</v>
      </c>
      <c r="H114" s="196"/>
      <c r="I114" s="203">
        <f>G114-B114</f>
        <v>0</v>
      </c>
      <c r="K114" s="227"/>
      <c r="M114" s="92"/>
    </row>
    <row r="115" spans="1:13" s="135" customFormat="1" ht="15.75">
      <c r="A115" s="200"/>
      <c r="B115" s="335"/>
      <c r="C115" s="203"/>
      <c r="E115" s="227"/>
      <c r="F115" s="204"/>
      <c r="G115" s="112"/>
      <c r="H115" s="196"/>
      <c r="I115" s="203"/>
      <c r="K115" s="227"/>
      <c r="M115" s="92"/>
    </row>
    <row r="116" spans="1:13" s="135" customFormat="1" ht="15.75">
      <c r="A116" s="200" t="s">
        <v>193</v>
      </c>
      <c r="B116" s="335">
        <v>0</v>
      </c>
      <c r="C116" s="203"/>
      <c r="E116" s="227"/>
      <c r="F116" s="204"/>
      <c r="G116" s="112">
        <v>0</v>
      </c>
      <c r="H116" s="196" t="s">
        <v>111</v>
      </c>
      <c r="I116" s="203">
        <f>G116-B116</f>
        <v>0</v>
      </c>
      <c r="K116" s="227"/>
      <c r="M116" s="92"/>
    </row>
    <row r="117" spans="1:13" s="135" customFormat="1" ht="15.75">
      <c r="A117" s="200" t="s">
        <v>194</v>
      </c>
      <c r="B117" s="338">
        <v>0</v>
      </c>
      <c r="C117" s="203"/>
      <c r="E117" s="227"/>
      <c r="F117" s="204"/>
      <c r="G117" s="112">
        <v>0</v>
      </c>
      <c r="H117" s="196"/>
      <c r="I117" s="203">
        <f>G117-B117</f>
        <v>0</v>
      </c>
      <c r="K117" s="227"/>
      <c r="M117" s="92"/>
    </row>
    <row r="118" spans="1:13" s="135" customFormat="1" ht="15.75">
      <c r="A118" s="200"/>
      <c r="B118" s="335"/>
      <c r="C118" s="203"/>
      <c r="E118" s="227"/>
      <c r="F118" s="204"/>
      <c r="G118" s="112"/>
      <c r="H118" s="196"/>
      <c r="I118" s="203"/>
      <c r="K118" s="227"/>
      <c r="M118" s="92"/>
    </row>
    <row r="119" spans="1:13" s="135" customFormat="1" ht="18">
      <c r="A119" s="200" t="s">
        <v>181</v>
      </c>
      <c r="B119" s="335">
        <f>+B116-B117</f>
        <v>0</v>
      </c>
      <c r="C119" s="203"/>
      <c r="E119" s="227"/>
      <c r="F119" s="204"/>
      <c r="G119" s="293">
        <f>+G116-G117</f>
        <v>0</v>
      </c>
      <c r="H119" s="196"/>
      <c r="I119" s="203">
        <f>G119-B119</f>
        <v>0</v>
      </c>
      <c r="K119" s="227"/>
      <c r="M119" s="208"/>
    </row>
    <row r="120" spans="1:13" s="135" customFormat="1" ht="15.75">
      <c r="A120" s="200"/>
      <c r="B120" s="335"/>
      <c r="C120" s="203"/>
      <c r="E120" s="227"/>
      <c r="F120" s="204"/>
      <c r="G120" s="112"/>
      <c r="H120" s="196"/>
      <c r="I120" s="203"/>
      <c r="K120" s="227"/>
      <c r="M120" s="208"/>
    </row>
    <row r="121" spans="1:13" s="135" customFormat="1" ht="18">
      <c r="A121" s="200" t="s">
        <v>182</v>
      </c>
      <c r="B121" s="335">
        <f>+B114+B119</f>
        <v>0</v>
      </c>
      <c r="C121" s="203"/>
      <c r="E121" s="227"/>
      <c r="F121" s="204"/>
      <c r="G121" s="293">
        <f>G114+G119</f>
        <v>0</v>
      </c>
      <c r="H121" s="205"/>
      <c r="I121" s="203">
        <f>G121-B121</f>
        <v>0</v>
      </c>
      <c r="K121" s="227"/>
      <c r="M121" s="208"/>
    </row>
    <row r="122" spans="1:13" s="135" customFormat="1" ht="15.75">
      <c r="A122" s="200" t="s">
        <v>117</v>
      </c>
      <c r="B122" s="336">
        <f>B107</f>
        <v>0.5</v>
      </c>
      <c r="C122" s="203"/>
      <c r="E122" s="227"/>
      <c r="F122" s="204"/>
      <c r="G122" s="342">
        <f>B107</f>
        <v>0.5</v>
      </c>
      <c r="H122" s="205"/>
      <c r="I122" s="203"/>
      <c r="K122" s="227"/>
      <c r="M122" s="92"/>
    </row>
    <row r="123" spans="1:14" s="135" customFormat="1" ht="18">
      <c r="A123" s="200" t="s">
        <v>183</v>
      </c>
      <c r="B123" s="335">
        <f>ROUND(B121*B122,0)</f>
        <v>0</v>
      </c>
      <c r="C123" s="203"/>
      <c r="E123" s="227"/>
      <c r="F123" s="204"/>
      <c r="G123" s="293">
        <f>ROUND(G121*G122,0)</f>
        <v>0</v>
      </c>
      <c r="H123" s="205"/>
      <c r="I123" s="203">
        <f>G123-B123</f>
        <v>0</v>
      </c>
      <c r="K123" s="227"/>
      <c r="M123" s="208"/>
      <c r="N123" s="148"/>
    </row>
    <row r="124" spans="1:14" s="135" customFormat="1" ht="15.75">
      <c r="A124" s="200"/>
      <c r="B124" s="335"/>
      <c r="C124" s="203"/>
      <c r="E124" s="227"/>
      <c r="F124" s="204"/>
      <c r="G124" s="293"/>
      <c r="H124" s="205"/>
      <c r="I124" s="203"/>
      <c r="K124" s="227"/>
      <c r="M124" s="208"/>
      <c r="N124" s="148"/>
    </row>
    <row r="125" spans="1:14" s="135" customFormat="1" ht="15.75" thickBot="1">
      <c r="A125" s="339" t="s">
        <v>184</v>
      </c>
      <c r="B125" s="340">
        <f>B108+B123</f>
        <v>0</v>
      </c>
      <c r="C125" s="203"/>
      <c r="D125" s="218"/>
      <c r="E125" s="220"/>
      <c r="F125" s="204"/>
      <c r="G125" s="293">
        <f>G108+G123</f>
        <v>0</v>
      </c>
      <c r="H125" s="205"/>
      <c r="I125" s="203">
        <f>G125-B125</f>
        <v>0</v>
      </c>
      <c r="J125" s="218"/>
      <c r="K125" s="220"/>
      <c r="M125" s="208"/>
      <c r="N125" s="148"/>
    </row>
    <row r="126" spans="1:14" s="135" customFormat="1" ht="15.75" thickBot="1">
      <c r="A126" s="195" t="s">
        <v>113</v>
      </c>
      <c r="B126" s="260">
        <f>B103+B111+B116</f>
        <v>0</v>
      </c>
      <c r="C126" s="203"/>
      <c r="E126" s="72"/>
      <c r="F126" s="204"/>
      <c r="G126" s="260">
        <f>G103+G111+G116</f>
        <v>0</v>
      </c>
      <c r="H126" s="205"/>
      <c r="I126" s="203">
        <f>G126-B126</f>
        <v>0</v>
      </c>
      <c r="K126" s="72"/>
      <c r="M126" s="92"/>
      <c r="N126" s="209"/>
    </row>
    <row r="127" spans="1:13" s="135" customFormat="1" ht="18">
      <c r="A127" s="333" t="s">
        <v>214</v>
      </c>
      <c r="B127" s="204">
        <f>B126-B125</f>
        <v>0</v>
      </c>
      <c r="C127" s="203"/>
      <c r="E127" s="72"/>
      <c r="F127" s="204"/>
      <c r="G127" s="204">
        <f>G126-G125</f>
        <v>0</v>
      </c>
      <c r="H127" s="205"/>
      <c r="I127" s="203">
        <f>G127-B127</f>
        <v>0</v>
      </c>
      <c r="K127" s="72"/>
      <c r="M127" s="92"/>
    </row>
    <row r="128" spans="1:11" ht="15">
      <c r="A128" s="70"/>
      <c r="B128" s="70"/>
      <c r="C128" s="70"/>
      <c r="D128" s="217"/>
      <c r="E128" s="72"/>
      <c r="F128" s="91"/>
      <c r="G128" s="70"/>
      <c r="H128" s="70"/>
      <c r="I128" s="70"/>
      <c r="J128" s="217"/>
      <c r="K128" s="72"/>
    </row>
    <row r="129" spans="1:11" ht="12.75">
      <c r="A129" s="376" t="s">
        <v>198</v>
      </c>
      <c r="B129" s="376"/>
      <c r="C129" s="376"/>
      <c r="D129" s="376"/>
      <c r="E129" s="376"/>
      <c r="F129" s="376"/>
      <c r="G129" s="376"/>
      <c r="H129" s="376"/>
      <c r="I129" s="376"/>
      <c r="J129" s="376"/>
      <c r="K129" s="376"/>
    </row>
    <row r="130" spans="1:11" ht="53.25" customHeight="1">
      <c r="A130" s="372" t="s">
        <v>199</v>
      </c>
      <c r="B130" s="373"/>
      <c r="C130" s="373"/>
      <c r="D130" s="373"/>
      <c r="E130" s="373"/>
      <c r="F130" s="373"/>
      <c r="G130" s="373"/>
      <c r="H130" s="373"/>
      <c r="I130" s="373"/>
      <c r="J130" s="373"/>
      <c r="K130" s="373"/>
    </row>
    <row r="131" spans="1:11" ht="53.25" customHeight="1">
      <c r="A131" s="372" t="s">
        <v>186</v>
      </c>
      <c r="B131" s="373"/>
      <c r="C131" s="373"/>
      <c r="D131" s="373"/>
      <c r="E131" s="373"/>
      <c r="F131" s="373"/>
      <c r="G131" s="373"/>
      <c r="H131" s="373"/>
      <c r="I131" s="373"/>
      <c r="J131" s="373"/>
      <c r="K131" s="373"/>
    </row>
    <row r="132" spans="1:11" ht="27" customHeight="1">
      <c r="A132" s="372" t="s">
        <v>187</v>
      </c>
      <c r="B132" s="373"/>
      <c r="C132" s="373"/>
      <c r="D132" s="373"/>
      <c r="E132" s="373"/>
      <c r="F132" s="373"/>
      <c r="G132" s="373"/>
      <c r="H132" s="373"/>
      <c r="I132" s="373"/>
      <c r="J132" s="373"/>
      <c r="K132" s="373"/>
    </row>
    <row r="133" spans="1:11" ht="26.25" customHeight="1">
      <c r="A133" s="372" t="s">
        <v>200</v>
      </c>
      <c r="B133" s="373"/>
      <c r="C133" s="373"/>
      <c r="D133" s="373"/>
      <c r="E133" s="373"/>
      <c r="F133" s="373"/>
      <c r="G133" s="373"/>
      <c r="H133" s="373"/>
      <c r="I133" s="373"/>
      <c r="J133" s="373"/>
      <c r="K133" s="373"/>
    </row>
    <row r="134" spans="1:11" ht="27.75" customHeight="1">
      <c r="A134" s="374" t="s">
        <v>201</v>
      </c>
      <c r="B134" s="374"/>
      <c r="C134" s="374"/>
      <c r="D134" s="374"/>
      <c r="E134" s="374"/>
      <c r="F134" s="374"/>
      <c r="G134" s="374"/>
      <c r="H134" s="374"/>
      <c r="I134" s="374"/>
      <c r="J134" s="374"/>
      <c r="K134" s="374"/>
    </row>
    <row r="135" spans="4:11" ht="15">
      <c r="D135" s="52"/>
      <c r="E135" s="220"/>
      <c r="J135" s="52"/>
      <c r="K135" s="220"/>
    </row>
    <row r="136" spans="4:11" ht="15">
      <c r="D136" s="52"/>
      <c r="E136" s="220"/>
      <c r="J136" s="52"/>
      <c r="K136" s="220"/>
    </row>
    <row r="137" spans="4:11" ht="15">
      <c r="D137" s="52"/>
      <c r="E137" s="220"/>
      <c r="J137" s="52"/>
      <c r="K137" s="220"/>
    </row>
    <row r="138" spans="4:10" ht="15">
      <c r="D138" s="52"/>
      <c r="J138" s="52"/>
    </row>
    <row r="139" spans="4:10" ht="15.75">
      <c r="D139" s="89"/>
      <c r="J139" s="89"/>
    </row>
    <row r="140" spans="4:10" ht="15.75">
      <c r="D140" s="89"/>
      <c r="J140" s="89"/>
    </row>
    <row r="141" spans="4:10" ht="15.75">
      <c r="D141" s="89"/>
      <c r="J141" s="89"/>
    </row>
    <row r="142" spans="4:10" ht="8.25" customHeight="1">
      <c r="D142" s="89"/>
      <c r="J142" s="89"/>
    </row>
    <row r="143" spans="4:14" ht="12.75">
      <c r="D143" s="219"/>
      <c r="J143" s="219"/>
      <c r="M143" s="72"/>
      <c r="N143" s="72"/>
    </row>
    <row r="144" spans="4:14" ht="12.75">
      <c r="D144" s="72"/>
      <c r="J144" s="72"/>
      <c r="M144" s="72"/>
      <c r="N144" s="72"/>
    </row>
    <row r="145" spans="4:14" ht="12.75">
      <c r="D145" s="72"/>
      <c r="J145" s="72"/>
      <c r="M145" s="72"/>
      <c r="N145" s="72"/>
    </row>
    <row r="146" spans="4:14" ht="12.75">
      <c r="D146" s="72"/>
      <c r="J146" s="72"/>
      <c r="M146" s="72"/>
      <c r="N146" s="72"/>
    </row>
    <row r="147" spans="4:14" ht="12.75">
      <c r="D147" s="220"/>
      <c r="J147" s="220"/>
      <c r="M147" s="72"/>
      <c r="N147" s="72"/>
    </row>
    <row r="148" spans="4:14" ht="12.75">
      <c r="D148" s="220"/>
      <c r="J148" s="220"/>
      <c r="M148" s="72"/>
      <c r="N148" s="72"/>
    </row>
    <row r="149" spans="4:14" ht="12.75">
      <c r="D149" s="220"/>
      <c r="J149" s="220"/>
      <c r="M149" s="72"/>
      <c r="N149" s="72"/>
    </row>
    <row r="150" spans="4:14" ht="12.75">
      <c r="D150" s="220"/>
      <c r="J150" s="220"/>
      <c r="M150" s="72"/>
      <c r="N150" s="72"/>
    </row>
    <row r="151" spans="4:14" ht="12.75">
      <c r="D151" s="220"/>
      <c r="J151" s="220"/>
      <c r="M151" s="72"/>
      <c r="N151" s="72"/>
    </row>
    <row r="152" spans="4:14" ht="12.75">
      <c r="D152" s="220"/>
      <c r="J152" s="220"/>
      <c r="M152" s="72"/>
      <c r="N152" s="72"/>
    </row>
    <row r="153" spans="4:14" ht="12.75">
      <c r="D153" s="220"/>
      <c r="J153" s="220"/>
      <c r="M153" s="72"/>
      <c r="N153" s="72"/>
    </row>
    <row r="154" spans="4:14" ht="12.75">
      <c r="D154" s="221"/>
      <c r="J154" s="221"/>
      <c r="M154" s="72"/>
      <c r="N154" s="72"/>
    </row>
    <row r="155" spans="4:14" ht="12.75">
      <c r="D155" s="221"/>
      <c r="J155" s="221"/>
      <c r="M155" s="72"/>
      <c r="N155" s="72"/>
    </row>
    <row r="156" spans="4:14" ht="12.75">
      <c r="D156" s="221"/>
      <c r="J156" s="221"/>
      <c r="M156" s="72"/>
      <c r="N156" s="72"/>
    </row>
    <row r="157" spans="4:14" ht="12.75">
      <c r="D157" s="221"/>
      <c r="J157" s="221"/>
      <c r="M157" s="72"/>
      <c r="N157" s="72"/>
    </row>
    <row r="158" spans="4:14" ht="12.75">
      <c r="D158" s="221"/>
      <c r="J158" s="221"/>
      <c r="M158" s="72"/>
      <c r="N158" s="72"/>
    </row>
    <row r="159" spans="4:14" ht="12.75">
      <c r="D159" s="221"/>
      <c r="J159" s="221"/>
      <c r="M159" s="72"/>
      <c r="N159" s="72"/>
    </row>
    <row r="160" spans="4:14" ht="12.75">
      <c r="D160" s="221"/>
      <c r="J160" s="221"/>
      <c r="M160" s="72"/>
      <c r="N160" s="72"/>
    </row>
    <row r="161" spans="4:14" ht="12.75">
      <c r="D161" s="221"/>
      <c r="J161" s="221"/>
      <c r="M161" s="72"/>
      <c r="N161" s="72"/>
    </row>
    <row r="162" spans="4:14" ht="12.75">
      <c r="D162" s="221"/>
      <c r="J162" s="221"/>
      <c r="M162" s="72"/>
      <c r="N162" s="72"/>
    </row>
    <row r="163" spans="4:14" ht="12.75">
      <c r="D163" s="221"/>
      <c r="J163" s="221"/>
      <c r="M163" s="72"/>
      <c r="N163" s="72"/>
    </row>
    <row r="164" spans="4:14" ht="12.75">
      <c r="D164" s="221"/>
      <c r="J164" s="221"/>
      <c r="M164" s="72"/>
      <c r="N164" s="72"/>
    </row>
    <row r="165" spans="4:14" ht="12.75">
      <c r="D165" s="221"/>
      <c r="J165" s="221"/>
      <c r="M165" s="72"/>
      <c r="N165" s="72"/>
    </row>
    <row r="166" spans="4:14" ht="12.75">
      <c r="D166" s="221"/>
      <c r="J166" s="221"/>
      <c r="M166" s="72"/>
      <c r="N166" s="72"/>
    </row>
    <row r="167" spans="4:14" ht="12.75">
      <c r="D167" s="221"/>
      <c r="J167" s="221"/>
      <c r="M167" s="72"/>
      <c r="N167" s="72"/>
    </row>
    <row r="168" spans="4:14" ht="12.75">
      <c r="D168" s="221"/>
      <c r="J168" s="221"/>
      <c r="M168" s="72"/>
      <c r="N168" s="72"/>
    </row>
    <row r="169" spans="4:14" ht="12.75">
      <c r="D169" s="221"/>
      <c r="J169" s="221"/>
      <c r="M169" s="72"/>
      <c r="N169" s="72"/>
    </row>
    <row r="170" spans="4:14" ht="12.75">
      <c r="D170" s="221"/>
      <c r="J170" s="221"/>
      <c r="M170" s="72"/>
      <c r="N170" s="72"/>
    </row>
    <row r="171" spans="4:14" ht="12.75">
      <c r="D171" s="221"/>
      <c r="J171" s="221"/>
      <c r="M171" s="72"/>
      <c r="N171" s="72"/>
    </row>
    <row r="172" spans="4:14" ht="12.75">
      <c r="D172" s="221"/>
      <c r="J172" s="221"/>
      <c r="M172" s="72"/>
      <c r="N172" s="72"/>
    </row>
    <row r="173" spans="4:14" ht="12.75">
      <c r="D173" s="221"/>
      <c r="J173" s="221"/>
      <c r="M173" s="72"/>
      <c r="N173" s="72"/>
    </row>
    <row r="174" spans="4:10" ht="12.75">
      <c r="D174" s="221"/>
      <c r="J174" s="221"/>
    </row>
    <row r="175" spans="4:10" ht="12.75">
      <c r="D175" s="221"/>
      <c r="J175" s="221"/>
    </row>
    <row r="176" spans="4:10" ht="12.75">
      <c r="D176" s="221"/>
      <c r="J176" s="221"/>
    </row>
    <row r="177" spans="4:10" ht="12.75">
      <c r="D177" s="221"/>
      <c r="J177" s="221"/>
    </row>
    <row r="178" spans="4:10" ht="12.75">
      <c r="D178" s="221"/>
      <c r="J178" s="221"/>
    </row>
    <row r="179" spans="4:10" ht="12.75">
      <c r="D179" s="221"/>
      <c r="J179" s="221"/>
    </row>
    <row r="180" spans="4:10" ht="12.75">
      <c r="D180" s="221"/>
      <c r="J180" s="221"/>
    </row>
    <row r="181" spans="4:10" ht="12.75">
      <c r="D181" s="221"/>
      <c r="J181" s="221"/>
    </row>
    <row r="182" spans="4:10" ht="12.75">
      <c r="D182" s="221"/>
      <c r="J182" s="221"/>
    </row>
    <row r="183" spans="4:10" ht="12.75">
      <c r="D183" s="221"/>
      <c r="J183" s="221"/>
    </row>
    <row r="184" spans="4:10" ht="12.75">
      <c r="D184" s="221"/>
      <c r="J184" s="221"/>
    </row>
    <row r="185" spans="4:10" ht="12.75">
      <c r="D185" s="221"/>
      <c r="J185" s="221"/>
    </row>
    <row r="186" spans="4:10" ht="12.75">
      <c r="D186" s="221"/>
      <c r="J186" s="221"/>
    </row>
    <row r="187" spans="4:10" ht="12.75">
      <c r="D187" s="221"/>
      <c r="J187" s="221"/>
    </row>
    <row r="188" spans="4:10" ht="12.75">
      <c r="D188" s="221"/>
      <c r="J188" s="221"/>
    </row>
    <row r="189" spans="4:10" ht="12.75">
      <c r="D189" s="221"/>
      <c r="J189" s="221"/>
    </row>
    <row r="190" spans="4:10" ht="12.75">
      <c r="D190" s="221"/>
      <c r="J190" s="221"/>
    </row>
    <row r="191" spans="4:10" ht="12.75">
      <c r="D191" s="221"/>
      <c r="J191" s="221"/>
    </row>
    <row r="192" spans="4:10" ht="12.75">
      <c r="D192" s="221"/>
      <c r="J192" s="221"/>
    </row>
    <row r="193" spans="4:10" ht="12.75">
      <c r="D193" s="221"/>
      <c r="J193" s="221"/>
    </row>
    <row r="194" spans="4:10" ht="12.75">
      <c r="D194" s="221"/>
      <c r="J194" s="221"/>
    </row>
    <row r="195" spans="4:10" ht="12.75">
      <c r="D195" s="222"/>
      <c r="J195" s="222"/>
    </row>
    <row r="196" spans="4:10" ht="12.75">
      <c r="D196" s="222"/>
      <c r="J196" s="222"/>
    </row>
    <row r="197" spans="4:10" ht="12.75">
      <c r="D197" s="222"/>
      <c r="J197" s="222"/>
    </row>
    <row r="198" spans="4:10" ht="12.75">
      <c r="D198" s="222"/>
      <c r="J198" s="222"/>
    </row>
    <row r="199" spans="4:10" ht="12.75">
      <c r="D199" s="222"/>
      <c r="J199" s="222"/>
    </row>
    <row r="200" spans="4:10" ht="12.75">
      <c r="D200" s="222"/>
      <c r="J200" s="222"/>
    </row>
    <row r="201" spans="4:10" ht="12.75">
      <c r="D201" s="222"/>
      <c r="J201" s="222"/>
    </row>
    <row r="202" spans="4:10" ht="12.75">
      <c r="D202" s="222"/>
      <c r="J202" s="222"/>
    </row>
    <row r="203" spans="4:10" ht="12.75">
      <c r="D203" s="222"/>
      <c r="J203" s="222"/>
    </row>
    <row r="204" spans="4:10" ht="12.75">
      <c r="D204" s="222"/>
      <c r="J204" s="222"/>
    </row>
    <row r="205" spans="4:10" ht="12.75">
      <c r="D205" s="222"/>
      <c r="J205" s="222"/>
    </row>
    <row r="206" spans="4:10" ht="12.75">
      <c r="D206" s="222"/>
      <c r="J206" s="222"/>
    </row>
    <row r="207" spans="4:10" ht="12.75">
      <c r="D207" s="222"/>
      <c r="J207" s="222"/>
    </row>
    <row r="208" spans="4:10" ht="12.75">
      <c r="D208" s="222"/>
      <c r="J208" s="222"/>
    </row>
    <row r="209" spans="4:10" ht="12.75">
      <c r="D209" s="222"/>
      <c r="J209" s="222"/>
    </row>
    <row r="210" spans="4:10" ht="12.75">
      <c r="D210" s="222"/>
      <c r="J210" s="222"/>
    </row>
    <row r="211" spans="4:10" ht="12.75">
      <c r="D211" s="222"/>
      <c r="J211" s="222"/>
    </row>
    <row r="212" spans="4:10" ht="12.75">
      <c r="D212" s="222"/>
      <c r="J212" s="222"/>
    </row>
    <row r="213" spans="4:10" ht="12.75">
      <c r="D213" s="222"/>
      <c r="J213" s="222"/>
    </row>
    <row r="214" spans="4:10" ht="12.75">
      <c r="D214" s="222"/>
      <c r="J214" s="222"/>
    </row>
    <row r="215" spans="4:10" ht="12.75">
      <c r="D215" s="222"/>
      <c r="J215" s="222"/>
    </row>
    <row r="216" spans="4:10" ht="12.75">
      <c r="D216" s="222"/>
      <c r="J216" s="222"/>
    </row>
    <row r="217" spans="4:10" ht="12.75">
      <c r="D217" s="222"/>
      <c r="J217" s="222"/>
    </row>
    <row r="218" spans="4:10" ht="12.75">
      <c r="D218" s="222"/>
      <c r="J218" s="222"/>
    </row>
    <row r="219" spans="4:10" ht="12.75">
      <c r="D219" s="222"/>
      <c r="J219" s="222"/>
    </row>
    <row r="220" spans="4:10" ht="12.75">
      <c r="D220" s="222"/>
      <c r="J220" s="222"/>
    </row>
    <row r="221" spans="4:10" ht="12.75">
      <c r="D221" s="222"/>
      <c r="J221" s="222"/>
    </row>
    <row r="222" spans="4:10" ht="12.75">
      <c r="D222" s="222"/>
      <c r="J222" s="222"/>
    </row>
    <row r="223" spans="4:10" ht="12.75">
      <c r="D223" s="222"/>
      <c r="J223" s="222"/>
    </row>
    <row r="224" spans="4:10" ht="12.75">
      <c r="D224" s="222"/>
      <c r="J224" s="222"/>
    </row>
    <row r="225" spans="4:10" ht="12.75">
      <c r="D225" s="222"/>
      <c r="J225" s="222"/>
    </row>
    <row r="226" spans="4:10" ht="12.75">
      <c r="D226" s="222"/>
      <c r="J226" s="222"/>
    </row>
    <row r="227" spans="4:10" ht="12.75">
      <c r="D227" s="222"/>
      <c r="J227" s="222"/>
    </row>
    <row r="228" spans="4:10" ht="12.75">
      <c r="D228" s="222"/>
      <c r="J228" s="222"/>
    </row>
    <row r="229" spans="4:10" ht="12.75">
      <c r="D229" s="222"/>
      <c r="J229" s="222"/>
    </row>
    <row r="230" spans="4:10" ht="12.75">
      <c r="D230" s="222"/>
      <c r="J230" s="222"/>
    </row>
    <row r="231" spans="4:10" ht="12.75">
      <c r="D231" s="222"/>
      <c r="J231" s="222"/>
    </row>
    <row r="232" spans="4:10" ht="12.75">
      <c r="D232" s="222"/>
      <c r="J232" s="222"/>
    </row>
    <row r="233" spans="4:10" ht="12.75">
      <c r="D233" s="222"/>
      <c r="J233" s="222"/>
    </row>
    <row r="234" spans="4:10" ht="12.75">
      <c r="D234" s="222"/>
      <c r="J234" s="222"/>
    </row>
    <row r="235" spans="4:10" ht="12.75">
      <c r="D235" s="222"/>
      <c r="J235" s="222"/>
    </row>
    <row r="236" spans="4:10" ht="12.75">
      <c r="D236" s="222"/>
      <c r="J236" s="222"/>
    </row>
    <row r="237" spans="4:10" ht="12.75">
      <c r="D237" s="222"/>
      <c r="J237" s="222"/>
    </row>
    <row r="238" spans="4:10" ht="12.75">
      <c r="D238" s="222"/>
      <c r="J238" s="222"/>
    </row>
    <row r="239" spans="4:10" ht="12.75">
      <c r="D239" s="222"/>
      <c r="J239" s="222"/>
    </row>
    <row r="240" spans="4:10" ht="12.75">
      <c r="D240" s="222"/>
      <c r="J240" s="222"/>
    </row>
    <row r="241" spans="4:10" ht="12.75">
      <c r="D241" s="222"/>
      <c r="J241" s="222"/>
    </row>
    <row r="242" spans="4:10" ht="12.75">
      <c r="D242" s="222"/>
      <c r="J242" s="222"/>
    </row>
    <row r="243" spans="4:10" ht="12.75">
      <c r="D243" s="222"/>
      <c r="J243" s="222"/>
    </row>
    <row r="244" spans="4:10" ht="12.75">
      <c r="D244" s="222"/>
      <c r="J244" s="222"/>
    </row>
    <row r="245" spans="4:10" ht="12.75">
      <c r="D245" s="222"/>
      <c r="J245" s="222"/>
    </row>
    <row r="246" spans="4:10" ht="12.75">
      <c r="D246" s="222"/>
      <c r="J246" s="222"/>
    </row>
    <row r="247" spans="4:10" ht="12.75">
      <c r="D247" s="222"/>
      <c r="J247" s="222"/>
    </row>
    <row r="248" spans="4:10" ht="12.75">
      <c r="D248" s="222"/>
      <c r="J248" s="222"/>
    </row>
    <row r="249" spans="4:10" ht="12.75">
      <c r="D249" s="222"/>
      <c r="J249" s="222"/>
    </row>
    <row r="250" spans="4:10" ht="12.75">
      <c r="D250" s="222"/>
      <c r="J250" s="222"/>
    </row>
    <row r="251" spans="4:10" ht="12.75">
      <c r="D251" s="222"/>
      <c r="J251" s="222"/>
    </row>
    <row r="252" spans="4:10" ht="12.75">
      <c r="D252" s="222"/>
      <c r="J252" s="222"/>
    </row>
    <row r="253" spans="4:10" ht="12.75">
      <c r="D253" s="222"/>
      <c r="J253" s="222"/>
    </row>
    <row r="254" spans="4:10" ht="12.75">
      <c r="D254" s="222"/>
      <c r="J254" s="222"/>
    </row>
    <row r="255" spans="4:10" ht="12.75">
      <c r="D255" s="222"/>
      <c r="J255" s="222"/>
    </row>
    <row r="256" spans="4:10" ht="12.75">
      <c r="D256" s="222"/>
      <c r="J256" s="222"/>
    </row>
    <row r="257" spans="4:10" ht="12.75">
      <c r="D257" s="222"/>
      <c r="J257" s="222"/>
    </row>
    <row r="258" spans="4:10" ht="12.75">
      <c r="D258" s="222"/>
      <c r="J258" s="222"/>
    </row>
    <row r="259" spans="4:10" ht="12.75">
      <c r="D259" s="222"/>
      <c r="J259" s="222"/>
    </row>
    <row r="260" spans="4:10" ht="12.75">
      <c r="D260" s="222"/>
      <c r="J260" s="222"/>
    </row>
    <row r="261" spans="4:10" ht="12.75">
      <c r="D261" s="222"/>
      <c r="J261" s="222"/>
    </row>
    <row r="262" spans="4:10" ht="12.75">
      <c r="D262" s="222"/>
      <c r="J262" s="222"/>
    </row>
    <row r="263" spans="4:10" ht="12.75">
      <c r="D263" s="222"/>
      <c r="J263" s="222"/>
    </row>
    <row r="264" spans="4:10" ht="12.75">
      <c r="D264" s="222"/>
      <c r="J264" s="222"/>
    </row>
    <row r="265" spans="4:10" ht="12.75">
      <c r="D265" s="222"/>
      <c r="J265" s="222"/>
    </row>
    <row r="266" spans="4:10" ht="12.75">
      <c r="D266" s="222"/>
      <c r="J266" s="222"/>
    </row>
    <row r="267" spans="4:10" ht="12.75">
      <c r="D267" s="222"/>
      <c r="J267" s="222"/>
    </row>
    <row r="268" spans="4:10" ht="12.75">
      <c r="D268" s="222"/>
      <c r="J268" s="222"/>
    </row>
    <row r="269" spans="4:10" ht="12.75">
      <c r="D269" s="222"/>
      <c r="J269" s="222"/>
    </row>
    <row r="270" spans="4:10" ht="12.75">
      <c r="D270" s="222"/>
      <c r="J270" s="222"/>
    </row>
    <row r="271" spans="4:10" ht="12.75">
      <c r="D271" s="222"/>
      <c r="J271" s="222"/>
    </row>
    <row r="272" spans="4:10" ht="12.75">
      <c r="D272" s="222"/>
      <c r="J272" s="222"/>
    </row>
    <row r="273" spans="4:10" ht="12.75">
      <c r="D273" s="222"/>
      <c r="J273" s="222"/>
    </row>
    <row r="274" spans="4:10" ht="12.75">
      <c r="D274" s="222"/>
      <c r="J274" s="222"/>
    </row>
    <row r="275" spans="4:10" ht="12.75">
      <c r="D275" s="222"/>
      <c r="J275" s="222"/>
    </row>
    <row r="276" spans="4:10" ht="12.75">
      <c r="D276" s="222"/>
      <c r="J276" s="222"/>
    </row>
    <row r="277" spans="4:10" ht="12.75">
      <c r="D277" s="222"/>
      <c r="J277" s="222"/>
    </row>
    <row r="278" spans="4:10" ht="12.75">
      <c r="D278" s="222"/>
      <c r="J278" s="222"/>
    </row>
    <row r="279" spans="4:10" ht="12.75">
      <c r="D279" s="222"/>
      <c r="J279" s="222"/>
    </row>
    <row r="280" spans="4:10" ht="12.75">
      <c r="D280" s="222"/>
      <c r="J280" s="222"/>
    </row>
    <row r="281" spans="4:10" ht="12.75">
      <c r="D281" s="222"/>
      <c r="J281" s="222"/>
    </row>
    <row r="282" spans="4:10" ht="12.75">
      <c r="D282" s="222"/>
      <c r="J282" s="222"/>
    </row>
    <row r="283" spans="4:10" ht="12.75">
      <c r="D283" s="222"/>
      <c r="J283" s="222"/>
    </row>
    <row r="284" spans="4:10" ht="12.75">
      <c r="D284" s="222"/>
      <c r="J284" s="222"/>
    </row>
    <row r="285" spans="4:10" ht="12.75">
      <c r="D285" s="222"/>
      <c r="J285" s="222"/>
    </row>
    <row r="286" spans="4:10" ht="12.75">
      <c r="D286" s="222"/>
      <c r="J286" s="222"/>
    </row>
    <row r="287" spans="4:10" ht="12.75">
      <c r="D287" s="222"/>
      <c r="J287" s="222"/>
    </row>
    <row r="288" spans="4:10" ht="12.75">
      <c r="D288" s="222"/>
      <c r="J288" s="222"/>
    </row>
    <row r="289" spans="4:10" ht="12.75">
      <c r="D289" s="222"/>
      <c r="J289" s="222"/>
    </row>
    <row r="290" spans="4:10" ht="12.75">
      <c r="D290" s="222"/>
      <c r="J290" s="222"/>
    </row>
    <row r="291" spans="4:10" ht="12.75">
      <c r="D291" s="222"/>
      <c r="J291" s="222"/>
    </row>
    <row r="292" spans="4:10" ht="12.75">
      <c r="D292" s="222"/>
      <c r="J292" s="222"/>
    </row>
    <row r="293" spans="4:10" ht="12.75">
      <c r="D293" s="222"/>
      <c r="J293" s="222"/>
    </row>
    <row r="294" spans="4:10" ht="12.75">
      <c r="D294" s="222"/>
      <c r="J294" s="222"/>
    </row>
    <row r="295" spans="4:10" ht="12.75">
      <c r="D295" s="222"/>
      <c r="J295" s="222"/>
    </row>
    <row r="296" spans="4:10" ht="12.75">
      <c r="D296" s="222"/>
      <c r="J296" s="222"/>
    </row>
    <row r="297" spans="4:10" ht="12.75">
      <c r="D297" s="222"/>
      <c r="J297" s="222"/>
    </row>
    <row r="298" spans="4:10" ht="12.75">
      <c r="D298" s="222"/>
      <c r="J298" s="222"/>
    </row>
    <row r="299" spans="4:10" ht="12.75">
      <c r="D299" s="222"/>
      <c r="J299" s="222"/>
    </row>
    <row r="300" spans="4:10" ht="12.75">
      <c r="D300" s="222"/>
      <c r="J300" s="222"/>
    </row>
    <row r="301" spans="4:10" ht="12.75">
      <c r="D301" s="222"/>
      <c r="J301" s="222"/>
    </row>
    <row r="302" spans="4:10" ht="12.75">
      <c r="D302" s="222"/>
      <c r="J302" s="222"/>
    </row>
    <row r="303" spans="4:10" ht="12.75">
      <c r="D303" s="222"/>
      <c r="J303" s="222"/>
    </row>
    <row r="304" spans="4:10" ht="12.75">
      <c r="D304" s="222"/>
      <c r="J304" s="222"/>
    </row>
    <row r="305" spans="4:10" ht="12.75">
      <c r="D305" s="222"/>
      <c r="J305" s="222"/>
    </row>
    <row r="306" spans="4:10" ht="12.75">
      <c r="D306" s="222"/>
      <c r="J306" s="222"/>
    </row>
    <row r="307" spans="4:10" ht="12.75">
      <c r="D307" s="222"/>
      <c r="J307" s="222"/>
    </row>
    <row r="308" spans="4:10" ht="12.75">
      <c r="D308" s="222"/>
      <c r="J308" s="222"/>
    </row>
    <row r="309" spans="4:10" ht="12.75">
      <c r="D309" s="222"/>
      <c r="J309" s="222"/>
    </row>
    <row r="310" spans="4:10" ht="12.75">
      <c r="D310" s="222"/>
      <c r="J310" s="222"/>
    </row>
    <row r="311" spans="4:10" ht="12.75">
      <c r="D311" s="222"/>
      <c r="J311" s="222"/>
    </row>
    <row r="312" spans="4:10" ht="12.75">
      <c r="D312" s="222"/>
      <c r="J312" s="222"/>
    </row>
    <row r="313" spans="4:10" ht="12.75">
      <c r="D313" s="222"/>
      <c r="J313" s="222"/>
    </row>
    <row r="314" spans="4:10" ht="12.75">
      <c r="D314" s="222"/>
      <c r="J314" s="222"/>
    </row>
    <row r="315" spans="4:10" ht="12.75">
      <c r="D315" s="222"/>
      <c r="J315" s="222"/>
    </row>
    <row r="316" spans="4:10" ht="12.75">
      <c r="D316" s="222"/>
      <c r="J316" s="222"/>
    </row>
    <row r="317" spans="4:10" ht="12.75">
      <c r="D317" s="222"/>
      <c r="J317" s="222"/>
    </row>
    <row r="318" spans="4:10" ht="12.75">
      <c r="D318" s="222"/>
      <c r="J318" s="222"/>
    </row>
    <row r="319" spans="4:10" ht="12.75">
      <c r="D319" s="222"/>
      <c r="J319" s="222"/>
    </row>
    <row r="320" spans="4:10" ht="12.75">
      <c r="D320" s="222"/>
      <c r="J320" s="222"/>
    </row>
    <row r="321" spans="4:10" ht="12.75">
      <c r="D321" s="222"/>
      <c r="J321" s="222"/>
    </row>
    <row r="322" spans="4:10" ht="12.75">
      <c r="D322" s="222"/>
      <c r="J322" s="222"/>
    </row>
    <row r="323" spans="4:10" ht="12.75">
      <c r="D323" s="222"/>
      <c r="J323" s="222"/>
    </row>
    <row r="324" spans="4:10" ht="12.75">
      <c r="D324" s="222"/>
      <c r="J324" s="222"/>
    </row>
    <row r="325" spans="4:10" ht="12.75">
      <c r="D325" s="222"/>
      <c r="J325" s="222"/>
    </row>
    <row r="326" spans="4:10" ht="12.75">
      <c r="D326" s="222"/>
      <c r="J326" s="222"/>
    </row>
    <row r="327" spans="4:10" ht="12.75">
      <c r="D327" s="222"/>
      <c r="J327" s="222"/>
    </row>
    <row r="328" spans="4:10" ht="12.75">
      <c r="D328" s="222"/>
      <c r="J328" s="222"/>
    </row>
    <row r="329" spans="4:10" ht="12.75">
      <c r="D329" s="222"/>
      <c r="J329" s="222"/>
    </row>
    <row r="330" spans="4:10" ht="12.75">
      <c r="D330" s="222"/>
      <c r="J330" s="222"/>
    </row>
    <row r="331" spans="4:10" ht="12.75">
      <c r="D331" s="222"/>
      <c r="J331" s="222"/>
    </row>
    <row r="332" spans="4:10" ht="12.75">
      <c r="D332" s="222"/>
      <c r="J332" s="222"/>
    </row>
    <row r="333" spans="4:10" ht="12.75">
      <c r="D333" s="222"/>
      <c r="J333" s="222"/>
    </row>
    <row r="334" spans="4:10" ht="12.75">
      <c r="D334" s="222"/>
      <c r="J334" s="222"/>
    </row>
    <row r="335" spans="4:10" ht="12.75">
      <c r="D335" s="222"/>
      <c r="J335" s="222"/>
    </row>
    <row r="336" spans="4:10" ht="12.75">
      <c r="D336" s="222"/>
      <c r="J336" s="222"/>
    </row>
    <row r="337" spans="4:10" ht="12.75">
      <c r="D337" s="222"/>
      <c r="J337" s="222"/>
    </row>
    <row r="338" spans="4:10" ht="12.75">
      <c r="D338" s="222"/>
      <c r="J338" s="222"/>
    </row>
    <row r="339" spans="4:10" ht="12.75">
      <c r="D339" s="222"/>
      <c r="J339" s="222"/>
    </row>
    <row r="340" spans="4:10" ht="12.75">
      <c r="D340" s="222"/>
      <c r="J340" s="222"/>
    </row>
    <row r="341" spans="4:10" ht="12.75">
      <c r="D341" s="222"/>
      <c r="J341" s="222"/>
    </row>
    <row r="342" spans="4:10" ht="12.75">
      <c r="D342" s="222"/>
      <c r="J342" s="222"/>
    </row>
    <row r="343" spans="4:10" ht="12.75">
      <c r="D343" s="222"/>
      <c r="J343" s="222"/>
    </row>
    <row r="344" spans="4:10" ht="12.75">
      <c r="D344" s="222"/>
      <c r="J344" s="222"/>
    </row>
    <row r="345" spans="4:10" ht="12.75">
      <c r="D345" s="222"/>
      <c r="J345" s="222"/>
    </row>
    <row r="346" spans="4:10" ht="12.75">
      <c r="D346" s="222"/>
      <c r="J346" s="222"/>
    </row>
    <row r="347" spans="4:10" ht="12.75">
      <c r="D347" s="222"/>
      <c r="J347" s="222"/>
    </row>
    <row r="348" spans="4:10" ht="12.75">
      <c r="D348" s="222"/>
      <c r="J348" s="222"/>
    </row>
    <row r="349" spans="4:10" ht="12.75">
      <c r="D349" s="222"/>
      <c r="J349" s="222"/>
    </row>
    <row r="350" spans="4:10" ht="12.75">
      <c r="D350" s="222"/>
      <c r="J350" s="222"/>
    </row>
    <row r="351" spans="4:10" ht="12.75">
      <c r="D351" s="222"/>
      <c r="J351" s="222"/>
    </row>
    <row r="352" spans="4:10" ht="12.75">
      <c r="D352" s="222"/>
      <c r="J352" s="222"/>
    </row>
    <row r="353" spans="4:10" ht="12.75">
      <c r="D353" s="222"/>
      <c r="J353" s="222"/>
    </row>
    <row r="354" spans="4:10" ht="12.75">
      <c r="D354" s="222"/>
      <c r="J354" s="222"/>
    </row>
    <row r="355" spans="4:10" ht="12.75">
      <c r="D355" s="222"/>
      <c r="J355" s="222"/>
    </row>
    <row r="356" spans="4:10" ht="12.75">
      <c r="D356" s="222"/>
      <c r="J356" s="222"/>
    </row>
    <row r="357" spans="4:10" ht="12.75">
      <c r="D357" s="222"/>
      <c r="J357" s="222"/>
    </row>
    <row r="358" spans="4:10" ht="12.75">
      <c r="D358" s="222"/>
      <c r="J358" s="222"/>
    </row>
    <row r="359" spans="4:10" ht="12.75">
      <c r="D359" s="222"/>
      <c r="J359" s="222"/>
    </row>
    <row r="360" spans="4:10" ht="12.75">
      <c r="D360" s="222"/>
      <c r="J360" s="222"/>
    </row>
    <row r="361" spans="4:10" ht="12.75">
      <c r="D361" s="222"/>
      <c r="J361" s="222"/>
    </row>
    <row r="362" spans="4:10" ht="12.75">
      <c r="D362" s="222"/>
      <c r="J362" s="222"/>
    </row>
    <row r="363" spans="4:10" ht="12.75">
      <c r="D363" s="222"/>
      <c r="J363" s="222"/>
    </row>
    <row r="364" spans="4:10" ht="12.75">
      <c r="D364" s="222"/>
      <c r="J364" s="222"/>
    </row>
    <row r="365" spans="4:10" ht="12.75">
      <c r="D365" s="222"/>
      <c r="J365" s="222"/>
    </row>
    <row r="366" spans="4:10" ht="12.75">
      <c r="D366" s="222"/>
      <c r="J366" s="222"/>
    </row>
    <row r="367" spans="4:10" ht="12.75">
      <c r="D367" s="222"/>
      <c r="J367" s="222"/>
    </row>
    <row r="368" spans="4:10" ht="12.75">
      <c r="D368" s="222"/>
      <c r="J368" s="222"/>
    </row>
    <row r="369" spans="4:10" ht="12.75">
      <c r="D369" s="222"/>
      <c r="J369" s="222"/>
    </row>
    <row r="370" spans="4:10" ht="12.75">
      <c r="D370" s="222"/>
      <c r="J370" s="222"/>
    </row>
    <row r="371" spans="4:10" ht="12.75">
      <c r="D371" s="222"/>
      <c r="J371" s="222"/>
    </row>
    <row r="372" spans="4:10" ht="12.75">
      <c r="D372" s="222"/>
      <c r="J372" s="222"/>
    </row>
    <row r="373" spans="4:10" ht="12.75">
      <c r="D373" s="222"/>
      <c r="J373" s="222"/>
    </row>
    <row r="374" spans="4:10" ht="12.75">
      <c r="D374" s="222"/>
      <c r="J374" s="222"/>
    </row>
    <row r="375" spans="4:10" ht="12.75">
      <c r="D375" s="222"/>
      <c r="J375" s="222"/>
    </row>
    <row r="376" spans="4:10" ht="12.75">
      <c r="D376" s="222"/>
      <c r="J376" s="222"/>
    </row>
    <row r="377" spans="4:10" ht="12.75">
      <c r="D377" s="222"/>
      <c r="J377" s="222"/>
    </row>
    <row r="378" spans="4:10" ht="12.75">
      <c r="D378" s="222"/>
      <c r="J378" s="222"/>
    </row>
    <row r="379" spans="4:10" ht="12.75">
      <c r="D379" s="222"/>
      <c r="J379" s="222"/>
    </row>
    <row r="380" spans="4:10" ht="12.75">
      <c r="D380" s="222"/>
      <c r="J380" s="222"/>
    </row>
    <row r="381" spans="4:10" ht="12.75">
      <c r="D381" s="222"/>
      <c r="J381" s="222"/>
    </row>
    <row r="382" spans="4:10" ht="12.75">
      <c r="D382" s="222"/>
      <c r="J382" s="222"/>
    </row>
    <row r="383" spans="4:10" ht="12.75">
      <c r="D383" s="222"/>
      <c r="J383" s="222"/>
    </row>
    <row r="384" spans="4:10" ht="12.75">
      <c r="D384" s="222"/>
      <c r="J384" s="222"/>
    </row>
    <row r="385" spans="4:10" ht="12.75">
      <c r="D385" s="222"/>
      <c r="J385" s="222"/>
    </row>
    <row r="386" spans="4:10" ht="12.75">
      <c r="D386" s="222"/>
      <c r="J386" s="222"/>
    </row>
    <row r="387" spans="4:10" ht="12.75">
      <c r="D387" s="222"/>
      <c r="J387" s="222"/>
    </row>
    <row r="388" spans="4:10" ht="12.75">
      <c r="D388" s="222"/>
      <c r="J388" s="222"/>
    </row>
    <row r="389" spans="4:10" ht="12.75">
      <c r="D389" s="222"/>
      <c r="J389" s="222"/>
    </row>
    <row r="390" spans="4:10" ht="12.75">
      <c r="D390" s="222"/>
      <c r="J390" s="222"/>
    </row>
    <row r="391" spans="4:10" ht="12.75">
      <c r="D391" s="222"/>
      <c r="J391" s="222"/>
    </row>
    <row r="392" spans="4:10" ht="12.75">
      <c r="D392" s="222"/>
      <c r="J392" s="222"/>
    </row>
    <row r="393" spans="4:10" ht="12.75">
      <c r="D393" s="222"/>
      <c r="J393" s="222"/>
    </row>
    <row r="394" spans="4:10" ht="12.75">
      <c r="D394" s="222"/>
      <c r="J394" s="222"/>
    </row>
    <row r="395" spans="4:10" ht="12.75">
      <c r="D395" s="222"/>
      <c r="J395" s="222"/>
    </row>
    <row r="396" spans="4:10" ht="12.75">
      <c r="D396" s="222"/>
      <c r="J396" s="222"/>
    </row>
    <row r="397" spans="4:10" ht="12.75">
      <c r="D397" s="222"/>
      <c r="J397" s="222"/>
    </row>
    <row r="398" spans="4:10" ht="12.75">
      <c r="D398" s="222"/>
      <c r="J398" s="222"/>
    </row>
    <row r="399" spans="4:10" ht="12.75">
      <c r="D399" s="222"/>
      <c r="J399" s="222"/>
    </row>
    <row r="400" spans="4:10" ht="12.75">
      <c r="D400" s="222"/>
      <c r="J400" s="222"/>
    </row>
    <row r="401" spans="4:10" ht="12.75">
      <c r="D401" s="222"/>
      <c r="J401" s="222"/>
    </row>
    <row r="402" spans="4:10" ht="12.75">
      <c r="D402" s="222"/>
      <c r="J402" s="222"/>
    </row>
    <row r="403" spans="4:10" ht="12.75">
      <c r="D403" s="222"/>
      <c r="J403" s="222"/>
    </row>
    <row r="404" spans="4:10" ht="12.75">
      <c r="D404" s="222"/>
      <c r="J404" s="222"/>
    </row>
    <row r="405" spans="4:10" ht="12.75">
      <c r="D405" s="222"/>
      <c r="J405" s="222"/>
    </row>
    <row r="406" spans="4:10" ht="12.75">
      <c r="D406" s="222"/>
      <c r="J406" s="222"/>
    </row>
    <row r="407" spans="4:10" ht="12.75">
      <c r="D407" s="222"/>
      <c r="J407" s="222"/>
    </row>
    <row r="408" spans="4:10" ht="12.75">
      <c r="D408" s="222"/>
      <c r="J408" s="222"/>
    </row>
    <row r="409" spans="4:10" ht="12.75">
      <c r="D409" s="222"/>
      <c r="J409" s="222"/>
    </row>
    <row r="410" spans="4:10" ht="12.75">
      <c r="D410" s="222"/>
      <c r="J410" s="222"/>
    </row>
    <row r="411" spans="4:10" ht="12.75">
      <c r="D411" s="222"/>
      <c r="J411" s="222"/>
    </row>
    <row r="412" spans="4:10" ht="12.75">
      <c r="D412" s="222"/>
      <c r="J412" s="222"/>
    </row>
    <row r="413" spans="4:10" ht="12.75">
      <c r="D413" s="222"/>
      <c r="J413" s="222"/>
    </row>
    <row r="414" spans="4:10" ht="12.75">
      <c r="D414" s="222"/>
      <c r="J414" s="222"/>
    </row>
    <row r="415" spans="4:10" ht="12.75">
      <c r="D415" s="222"/>
      <c r="J415" s="222"/>
    </row>
    <row r="416" spans="4:10" ht="12.75">
      <c r="D416" s="222"/>
      <c r="J416" s="222"/>
    </row>
    <row r="417" spans="4:10" ht="12.75">
      <c r="D417" s="222"/>
      <c r="J417" s="222"/>
    </row>
    <row r="418" spans="4:10" ht="12.75">
      <c r="D418" s="222"/>
      <c r="J418" s="222"/>
    </row>
    <row r="419" spans="4:10" ht="12.75">
      <c r="D419" s="222"/>
      <c r="J419" s="222"/>
    </row>
    <row r="420" spans="4:10" ht="12.75">
      <c r="D420" s="222"/>
      <c r="J420" s="222"/>
    </row>
    <row r="421" spans="4:10" ht="12.75">
      <c r="D421" s="222"/>
      <c r="J421" s="222"/>
    </row>
    <row r="422" spans="4:10" ht="12.75">
      <c r="D422" s="222"/>
      <c r="J422" s="222"/>
    </row>
    <row r="423" spans="4:10" ht="12.75">
      <c r="D423" s="222"/>
      <c r="J423" s="222"/>
    </row>
    <row r="424" spans="4:10" ht="12.75">
      <c r="D424" s="222"/>
      <c r="J424" s="222"/>
    </row>
    <row r="425" spans="4:10" ht="12.75">
      <c r="D425" s="222"/>
      <c r="J425" s="222"/>
    </row>
    <row r="426" spans="4:10" ht="12.75">
      <c r="D426" s="222"/>
      <c r="J426" s="222"/>
    </row>
    <row r="427" spans="4:10" ht="12.75">
      <c r="D427" s="222"/>
      <c r="J427" s="222"/>
    </row>
    <row r="428" spans="4:10" ht="12.75">
      <c r="D428" s="222"/>
      <c r="J428" s="222"/>
    </row>
    <row r="429" spans="4:10" ht="12.75">
      <c r="D429" s="222"/>
      <c r="J429" s="222"/>
    </row>
    <row r="430" spans="4:10" ht="12.75">
      <c r="D430" s="222"/>
      <c r="J430" s="222"/>
    </row>
    <row r="431" spans="4:10" ht="12.75">
      <c r="D431" s="222"/>
      <c r="J431" s="222"/>
    </row>
    <row r="432" spans="4:10" ht="12.75">
      <c r="D432" s="222"/>
      <c r="J432" s="222"/>
    </row>
    <row r="433" spans="4:10" ht="12.75">
      <c r="D433" s="222"/>
      <c r="J433" s="222"/>
    </row>
    <row r="434" spans="4:10" ht="12.75">
      <c r="D434" s="222"/>
      <c r="J434" s="222"/>
    </row>
    <row r="435" spans="4:10" ht="12.75">
      <c r="D435" s="222"/>
      <c r="J435" s="222"/>
    </row>
    <row r="436" spans="4:10" ht="12.75">
      <c r="D436" s="222"/>
      <c r="J436" s="222"/>
    </row>
    <row r="437" spans="4:10" ht="12.75">
      <c r="D437" s="222"/>
      <c r="J437" s="222"/>
    </row>
    <row r="438" spans="4:10" ht="12.75">
      <c r="D438" s="222"/>
      <c r="J438" s="222"/>
    </row>
    <row r="439" spans="4:10" ht="12.75">
      <c r="D439" s="222"/>
      <c r="J439" s="222"/>
    </row>
    <row r="440" spans="4:10" ht="12.75">
      <c r="D440" s="222"/>
      <c r="J440" s="222"/>
    </row>
    <row r="441" spans="4:10" ht="12.75">
      <c r="D441" s="222"/>
      <c r="J441" s="222"/>
    </row>
    <row r="442" spans="4:10" ht="12.75">
      <c r="D442" s="222"/>
      <c r="J442" s="222"/>
    </row>
    <row r="443" spans="4:10" ht="12.75">
      <c r="D443" s="222"/>
      <c r="J443" s="222"/>
    </row>
    <row r="444" spans="4:10" ht="12.75">
      <c r="D444" s="222"/>
      <c r="J444" s="222"/>
    </row>
    <row r="445" spans="4:10" ht="12.75">
      <c r="D445" s="222"/>
      <c r="J445" s="222"/>
    </row>
    <row r="446" spans="4:10" ht="12.75">
      <c r="D446" s="222"/>
      <c r="J446" s="222"/>
    </row>
    <row r="447" spans="4:10" ht="12.75">
      <c r="D447" s="222"/>
      <c r="J447" s="222"/>
    </row>
    <row r="448" spans="4:10" ht="12.75">
      <c r="D448" s="222"/>
      <c r="J448" s="222"/>
    </row>
    <row r="449" spans="4:10" ht="12.75">
      <c r="D449" s="222"/>
      <c r="J449" s="222"/>
    </row>
    <row r="450" spans="4:10" ht="12.75">
      <c r="D450" s="222"/>
      <c r="J450" s="222"/>
    </row>
    <row r="451" spans="4:10" ht="12.75">
      <c r="D451" s="222"/>
      <c r="J451" s="222"/>
    </row>
    <row r="452" spans="4:10" ht="12.75">
      <c r="D452" s="222"/>
      <c r="J452" s="222"/>
    </row>
    <row r="453" spans="4:10" ht="12.75">
      <c r="D453" s="222"/>
      <c r="J453" s="222"/>
    </row>
    <row r="454" spans="4:10" ht="12.75">
      <c r="D454" s="222"/>
      <c r="J454" s="222"/>
    </row>
    <row r="455" spans="4:10" ht="12.75">
      <c r="D455" s="222"/>
      <c r="J455" s="222"/>
    </row>
    <row r="456" spans="4:10" ht="12.75">
      <c r="D456" s="222"/>
      <c r="J456" s="222"/>
    </row>
    <row r="457" spans="4:10" ht="12.75">
      <c r="D457" s="222"/>
      <c r="J457" s="222"/>
    </row>
    <row r="458" spans="4:10" ht="12.75">
      <c r="D458" s="222"/>
      <c r="J458" s="222"/>
    </row>
    <row r="459" spans="4:10" ht="12.75">
      <c r="D459" s="222"/>
      <c r="J459" s="222"/>
    </row>
    <row r="460" spans="4:10" ht="12.75">
      <c r="D460" s="222"/>
      <c r="J460" s="222"/>
    </row>
    <row r="461" spans="4:10" ht="12.75">
      <c r="D461" s="222"/>
      <c r="J461" s="222"/>
    </row>
    <row r="462" spans="4:10" ht="12.75">
      <c r="D462" s="222"/>
      <c r="J462" s="222"/>
    </row>
    <row r="463" spans="4:10" ht="12.75">
      <c r="D463" s="222"/>
      <c r="J463" s="222"/>
    </row>
    <row r="464" spans="4:10" ht="12.75">
      <c r="D464" s="222"/>
      <c r="J464" s="222"/>
    </row>
    <row r="465" spans="4:10" ht="12.75">
      <c r="D465" s="222"/>
      <c r="J465" s="222"/>
    </row>
    <row r="466" spans="4:10" ht="12.75">
      <c r="D466" s="222"/>
      <c r="J466" s="222"/>
    </row>
    <row r="467" spans="4:10" ht="12.75">
      <c r="D467" s="222"/>
      <c r="J467" s="222"/>
    </row>
    <row r="468" spans="4:10" ht="12.75">
      <c r="D468" s="222"/>
      <c r="J468" s="222"/>
    </row>
    <row r="469" spans="4:10" ht="12.75">
      <c r="D469" s="222"/>
      <c r="J469" s="222"/>
    </row>
    <row r="470" spans="4:10" ht="12.75">
      <c r="D470" s="222"/>
      <c r="J470" s="222"/>
    </row>
    <row r="471" spans="4:10" ht="12.75">
      <c r="D471" s="222"/>
      <c r="J471" s="222"/>
    </row>
    <row r="472" spans="4:10" ht="12.75">
      <c r="D472" s="222"/>
      <c r="J472" s="222"/>
    </row>
    <row r="473" spans="4:10" ht="12.75">
      <c r="D473" s="222"/>
      <c r="J473" s="222"/>
    </row>
    <row r="474" spans="4:10" ht="12.75">
      <c r="D474" s="222"/>
      <c r="J474" s="222"/>
    </row>
    <row r="475" spans="4:10" ht="12.75">
      <c r="D475" s="222"/>
      <c r="J475" s="222"/>
    </row>
    <row r="476" spans="4:10" ht="12.75">
      <c r="D476" s="222"/>
      <c r="J476" s="222"/>
    </row>
    <row r="477" spans="4:10" ht="12.75">
      <c r="D477" s="222"/>
      <c r="J477" s="222"/>
    </row>
    <row r="478" spans="4:10" ht="12.75">
      <c r="D478" s="222"/>
      <c r="J478" s="222"/>
    </row>
    <row r="479" spans="4:10" ht="12.75">
      <c r="D479" s="222"/>
      <c r="J479" s="222"/>
    </row>
    <row r="480" spans="4:10" ht="12.75">
      <c r="D480" s="222"/>
      <c r="J480" s="222"/>
    </row>
    <row r="481" spans="4:10" ht="12.75">
      <c r="D481" s="222"/>
      <c r="J481" s="222"/>
    </row>
    <row r="482" spans="4:10" ht="12.75">
      <c r="D482" s="222"/>
      <c r="J482" s="222"/>
    </row>
    <row r="483" spans="4:10" ht="12.75">
      <c r="D483" s="222"/>
      <c r="J483" s="222"/>
    </row>
    <row r="484" spans="4:10" ht="12.75">
      <c r="D484" s="222"/>
      <c r="J484" s="222"/>
    </row>
    <row r="485" spans="4:10" ht="12.75">
      <c r="D485" s="222"/>
      <c r="J485" s="222"/>
    </row>
    <row r="486" spans="4:10" ht="12.75">
      <c r="D486" s="222"/>
      <c r="J486" s="222"/>
    </row>
    <row r="487" spans="4:10" ht="12.75">
      <c r="D487" s="222"/>
      <c r="J487" s="222"/>
    </row>
    <row r="488" spans="4:10" ht="12.75">
      <c r="D488" s="222"/>
      <c r="J488" s="222"/>
    </row>
    <row r="489" spans="4:10" ht="12.75">
      <c r="D489" s="222"/>
      <c r="J489" s="222"/>
    </row>
    <row r="490" spans="4:10" ht="12.75">
      <c r="D490" s="222"/>
      <c r="J490" s="222"/>
    </row>
    <row r="491" spans="4:10" ht="12.75">
      <c r="D491" s="222"/>
      <c r="J491" s="222"/>
    </row>
    <row r="492" spans="4:10" ht="12.75">
      <c r="D492" s="222"/>
      <c r="J492" s="222"/>
    </row>
    <row r="493" spans="4:10" ht="12.75">
      <c r="D493" s="222"/>
      <c r="J493" s="222"/>
    </row>
    <row r="494" spans="4:10" ht="12.75">
      <c r="D494" s="222"/>
      <c r="J494" s="222"/>
    </row>
    <row r="495" spans="4:10" ht="12.75">
      <c r="D495" s="222"/>
      <c r="J495" s="222"/>
    </row>
    <row r="496" spans="4:10" ht="12.75">
      <c r="D496" s="222"/>
      <c r="J496" s="222"/>
    </row>
    <row r="497" spans="4:10" ht="12.75">
      <c r="D497" s="222"/>
      <c r="J497" s="222"/>
    </row>
    <row r="498" spans="4:10" ht="12.75">
      <c r="D498" s="222"/>
      <c r="J498" s="222"/>
    </row>
    <row r="499" spans="4:10" ht="12.75">
      <c r="D499" s="222"/>
      <c r="J499" s="222"/>
    </row>
    <row r="500" spans="4:10" ht="12.75">
      <c r="D500" s="222"/>
      <c r="J500" s="222"/>
    </row>
    <row r="501" spans="4:10" ht="12.75">
      <c r="D501" s="222"/>
      <c r="J501" s="222"/>
    </row>
    <row r="502" spans="4:10" ht="12.75">
      <c r="D502" s="222"/>
      <c r="J502" s="222"/>
    </row>
    <row r="503" spans="4:10" ht="12.75">
      <c r="D503" s="222"/>
      <c r="J503" s="222"/>
    </row>
    <row r="504" spans="4:10" ht="12.75">
      <c r="D504" s="222"/>
      <c r="J504" s="222"/>
    </row>
    <row r="505" spans="4:10" ht="12.75">
      <c r="D505" s="222"/>
      <c r="J505" s="222"/>
    </row>
    <row r="506" spans="4:10" ht="12.75">
      <c r="D506" s="222"/>
      <c r="J506" s="222"/>
    </row>
    <row r="507" spans="4:10" ht="12.75">
      <c r="D507" s="222"/>
      <c r="J507" s="222"/>
    </row>
    <row r="508" spans="4:10" ht="12.75">
      <c r="D508" s="222"/>
      <c r="J508" s="222"/>
    </row>
    <row r="509" spans="4:10" ht="12.75">
      <c r="D509" s="222"/>
      <c r="J509" s="222"/>
    </row>
  </sheetData>
  <sheetProtection/>
  <mergeCells count="8">
    <mergeCell ref="A130:K130"/>
    <mergeCell ref="A131:K131"/>
    <mergeCell ref="A132:K132"/>
    <mergeCell ref="A133:K133"/>
    <mergeCell ref="A134:K134"/>
    <mergeCell ref="O96:S96"/>
    <mergeCell ref="O97:S97"/>
    <mergeCell ref="A129:K129"/>
  </mergeCells>
  <printOptions horizontalCentered="1"/>
  <pageMargins left="0.25" right="0.25" top="0.75" bottom="0.75" header="0.3" footer="0.3"/>
  <pageSetup fitToHeight="2" horizontalDpi="600" verticalDpi="600" orientation="landscape" paperSize="17" scale="50" r:id="rId1"/>
  <headerFooter alignWithMargins="0">
    <oddHeader>&amp;C&amp;"Arial,Bold"&amp;14Total Project Budget
PFA after Bid Adjustments
Draft for District Use</oddHeader>
    <oddFooter>&amp;R&amp;P of &amp;N</oddFooter>
  </headerFooter>
  <rowBreaks count="1" manualBreakCount="1">
    <brk id="81" max="13" man="1"/>
  </rowBreaks>
</worksheet>
</file>

<file path=xl/worksheets/sheet2.xml><?xml version="1.0" encoding="utf-8"?>
<worksheet xmlns="http://schemas.openxmlformats.org/spreadsheetml/2006/main" xmlns:r="http://schemas.openxmlformats.org/officeDocument/2006/relationships">
  <sheetPr>
    <pageSetUpPr fitToPage="1"/>
  </sheetPr>
  <dimension ref="A1:H465"/>
  <sheetViews>
    <sheetView zoomScale="85" zoomScaleNormal="85" zoomScalePageLayoutView="0" workbookViewId="0" topLeftCell="A57">
      <selection activeCell="A111" sqref="A111:H111"/>
    </sheetView>
  </sheetViews>
  <sheetFormatPr defaultColWidth="9.140625" defaultRowHeight="12.75"/>
  <cols>
    <col min="1" max="1" width="46.00390625" style="188" customWidth="1"/>
    <col min="2" max="2" width="14.57421875" style="188" hidden="1" customWidth="1"/>
    <col min="3" max="3" width="14.57421875" style="188" customWidth="1"/>
    <col min="4" max="4" width="14.57421875" style="188" hidden="1" customWidth="1"/>
    <col min="5" max="5" width="15.8515625" style="190" hidden="1" customWidth="1"/>
    <col min="6" max="6" width="15.8515625" style="190" customWidth="1"/>
    <col min="7" max="7" width="14.57421875" style="72" hidden="1" customWidth="1"/>
    <col min="8" max="8" width="14.57421875" style="188" customWidth="1"/>
  </cols>
  <sheetData>
    <row r="1" spans="1:8" ht="36" customHeight="1" thickBot="1">
      <c r="A1" s="1" t="str">
        <f>'PFA vs. Bid Data'!A1</f>
        <v>District                                                                                 School</v>
      </c>
      <c r="B1" s="1"/>
      <c r="C1" s="1"/>
      <c r="D1" s="1"/>
      <c r="E1" s="2"/>
      <c r="F1" s="2"/>
      <c r="G1" s="3"/>
      <c r="H1" s="3" t="str">
        <f>'PFA vs. Bid Data'!M1</f>
        <v>Date</v>
      </c>
    </row>
    <row r="2" spans="1:8" ht="51.75" thickBot="1">
      <c r="A2" s="126" t="s">
        <v>0</v>
      </c>
      <c r="B2" s="127" t="s">
        <v>170</v>
      </c>
      <c r="C2" s="127" t="s">
        <v>170</v>
      </c>
      <c r="D2" s="127" t="s">
        <v>1</v>
      </c>
      <c r="E2" s="127" t="s">
        <v>2</v>
      </c>
      <c r="F2" s="127" t="s">
        <v>2</v>
      </c>
      <c r="G2" s="128" t="s">
        <v>3</v>
      </c>
      <c r="H2" s="130" t="s">
        <v>3</v>
      </c>
    </row>
    <row r="3" spans="1:8" ht="12.75">
      <c r="A3" s="120" t="s">
        <v>4</v>
      </c>
      <c r="B3" s="152"/>
      <c r="C3" s="152"/>
      <c r="D3" s="123"/>
      <c r="E3" s="124"/>
      <c r="F3" s="124"/>
      <c r="G3" s="169"/>
      <c r="H3" s="125"/>
    </row>
    <row r="4" spans="1:8" ht="12.75">
      <c r="A4" s="56" t="s">
        <v>5</v>
      </c>
      <c r="B4" s="10">
        <f>'PFA vs. Bid Data'!G4</f>
        <v>0</v>
      </c>
      <c r="C4" s="10" t="str">
        <f>IF(B4=0," ",B4)</f>
        <v> </v>
      </c>
      <c r="D4" s="9" t="s">
        <v>6</v>
      </c>
      <c r="E4" s="10" t="e">
        <f>'PFA vs. Bid Data'!#REF!</f>
        <v>#REF!</v>
      </c>
      <c r="F4" s="10" t="e">
        <f>IF(E4=0," ",E4)</f>
        <v>#REF!</v>
      </c>
      <c r="G4" s="80">
        <f>'PFA vs. Bid Data'!I4</f>
        <v>0</v>
      </c>
      <c r="H4" s="11" t="str">
        <f>IF(G4=0," ",G4)</f>
        <v> </v>
      </c>
    </row>
    <row r="5" spans="1:8" ht="12.75">
      <c r="A5" s="33" t="s">
        <v>7</v>
      </c>
      <c r="B5" s="10">
        <f>'PFA vs. Bid Data'!G5</f>
        <v>0</v>
      </c>
      <c r="C5" s="10" t="str">
        <f>IF(B5=0," ",B5)</f>
        <v> </v>
      </c>
      <c r="D5" s="12" t="s">
        <v>8</v>
      </c>
      <c r="E5" s="10" t="e">
        <f>'PFA vs. Bid Data'!#REF!</f>
        <v>#REF!</v>
      </c>
      <c r="F5" s="10" t="e">
        <f>IF(E5=0," ",E5)</f>
        <v>#REF!</v>
      </c>
      <c r="G5" s="80">
        <f>'PFA vs. Bid Data'!I5</f>
        <v>0</v>
      </c>
      <c r="H5" s="11" t="str">
        <f>IF(G5=0," ",G5)</f>
        <v> </v>
      </c>
    </row>
    <row r="6" spans="1:8" ht="12.75">
      <c r="A6" s="33" t="s">
        <v>9</v>
      </c>
      <c r="B6" s="10">
        <f>'PFA vs. Bid Data'!G6</f>
        <v>0</v>
      </c>
      <c r="C6" s="10" t="str">
        <f>IF(B6=0," ",B6)</f>
        <v> </v>
      </c>
      <c r="D6" s="12" t="s">
        <v>10</v>
      </c>
      <c r="E6" s="10" t="e">
        <f>'PFA vs. Bid Data'!#REF!</f>
        <v>#REF!</v>
      </c>
      <c r="F6" s="10" t="e">
        <f>IF(E6=0," ",E6)</f>
        <v>#REF!</v>
      </c>
      <c r="G6" s="80">
        <f>'PFA vs. Bid Data'!I6</f>
        <v>0</v>
      </c>
      <c r="H6" s="11" t="str">
        <f>IF(G6=0," ",G6)</f>
        <v> </v>
      </c>
    </row>
    <row r="7" spans="1:8" ht="12.75">
      <c r="A7" s="33" t="s">
        <v>11</v>
      </c>
      <c r="B7" s="10">
        <f>'PFA vs. Bid Data'!G7</f>
        <v>0</v>
      </c>
      <c r="C7" s="10" t="str">
        <f>IF(B7=0," ",B7)</f>
        <v> </v>
      </c>
      <c r="D7" s="12" t="s">
        <v>12</v>
      </c>
      <c r="E7" s="10" t="e">
        <f>'PFA vs. Bid Data'!#REF!</f>
        <v>#REF!</v>
      </c>
      <c r="F7" s="10" t="e">
        <f>IF(E7=0," ",E7)</f>
        <v>#REF!</v>
      </c>
      <c r="G7" s="80">
        <f>'PFA vs. Bid Data'!I7</f>
        <v>0</v>
      </c>
      <c r="H7" s="11" t="str">
        <f>IF(G7=0," ",G7)</f>
        <v> </v>
      </c>
    </row>
    <row r="8" spans="1:8" ht="15.75">
      <c r="A8" s="13" t="s">
        <v>13</v>
      </c>
      <c r="B8" s="14">
        <f>SUM(B4:B7)</f>
        <v>0</v>
      </c>
      <c r="C8" s="14">
        <f>SUM(C4:C7)</f>
        <v>0</v>
      </c>
      <c r="D8" s="5"/>
      <c r="E8" s="14" t="e">
        <f>SUM(E4:E7)</f>
        <v>#REF!</v>
      </c>
      <c r="F8" s="14" t="e">
        <f>SUM(F4:F7)</f>
        <v>#REF!</v>
      </c>
      <c r="G8" s="170">
        <f>SUM(G4:G7)</f>
        <v>0</v>
      </c>
      <c r="H8" s="15">
        <f>SUM(H4:H7)</f>
        <v>0</v>
      </c>
    </row>
    <row r="9" spans="1:8" ht="12.75">
      <c r="A9" s="4" t="s">
        <v>14</v>
      </c>
      <c r="B9" s="30"/>
      <c r="C9" s="30"/>
      <c r="D9" s="5"/>
      <c r="E9" s="7"/>
      <c r="F9" s="30"/>
      <c r="G9" s="164"/>
      <c r="H9" s="8"/>
    </row>
    <row r="10" spans="1:8" ht="12.75">
      <c r="A10" s="16" t="s">
        <v>15</v>
      </c>
      <c r="B10" s="18">
        <f>'PFA vs. Bid Data'!G10</f>
        <v>0</v>
      </c>
      <c r="C10" s="10">
        <f>IF(B10=0,0,B10)</f>
        <v>0</v>
      </c>
      <c r="D10" s="17" t="s">
        <v>16</v>
      </c>
      <c r="E10" s="18" t="e">
        <f>'PFA vs. Bid Data'!#REF!</f>
        <v>#REF!</v>
      </c>
      <c r="F10" s="10" t="e">
        <f>IF(E10=0,0,E10)</f>
        <v>#REF!</v>
      </c>
      <c r="G10" s="94">
        <f>'PFA vs. Bid Data'!I10</f>
        <v>0</v>
      </c>
      <c r="H10" s="11">
        <f>IF(G10=0,0,G10)</f>
        <v>0</v>
      </c>
    </row>
    <row r="11" spans="1:8" ht="12.75">
      <c r="A11" s="20" t="s">
        <v>17</v>
      </c>
      <c r="B11" s="153"/>
      <c r="C11" s="153"/>
      <c r="D11" s="21"/>
      <c r="E11" s="7"/>
      <c r="F11" s="153"/>
      <c r="G11" s="164"/>
      <c r="H11" s="8"/>
    </row>
    <row r="12" spans="1:8" ht="12.75">
      <c r="A12" s="56" t="s">
        <v>18</v>
      </c>
      <c r="B12" s="23">
        <f>'PFA vs. Bid Data'!G12</f>
        <v>0</v>
      </c>
      <c r="C12" s="10" t="str">
        <f aca="true" t="shared" si="0" ref="C12:C23">IF(B12=0," ",B12)</f>
        <v> </v>
      </c>
      <c r="D12" s="22" t="s">
        <v>19</v>
      </c>
      <c r="E12" s="23" t="e">
        <f>'PFA vs. Bid Data'!#REF!</f>
        <v>#REF!</v>
      </c>
      <c r="F12" s="10" t="e">
        <f aca="true" t="shared" si="1" ref="F12:F23">IF(E12=0," ",E12)</f>
        <v>#REF!</v>
      </c>
      <c r="G12" s="95">
        <f>'PFA vs. Bid Data'!I12</f>
        <v>0</v>
      </c>
      <c r="H12" s="11" t="str">
        <f aca="true" t="shared" si="2" ref="H12:H23">IF(G12=0," ",G12)</f>
        <v> </v>
      </c>
    </row>
    <row r="13" spans="1:8" ht="12.75">
      <c r="A13" s="56" t="s">
        <v>20</v>
      </c>
      <c r="B13" s="23">
        <f>'PFA vs. Bid Data'!G13</f>
        <v>0</v>
      </c>
      <c r="C13" s="10" t="str">
        <f t="shared" si="0"/>
        <v> </v>
      </c>
      <c r="D13" s="22" t="s">
        <v>21</v>
      </c>
      <c r="E13" s="23" t="e">
        <f>'PFA vs. Bid Data'!#REF!</f>
        <v>#REF!</v>
      </c>
      <c r="F13" s="10" t="e">
        <f t="shared" si="1"/>
        <v>#REF!</v>
      </c>
      <c r="G13" s="95">
        <f>'PFA vs. Bid Data'!I13</f>
        <v>0</v>
      </c>
      <c r="H13" s="11" t="str">
        <f t="shared" si="2"/>
        <v> </v>
      </c>
    </row>
    <row r="14" spans="1:8" ht="12.75">
      <c r="A14" s="56" t="s">
        <v>22</v>
      </c>
      <c r="B14" s="23">
        <f>'PFA vs. Bid Data'!G14</f>
        <v>0</v>
      </c>
      <c r="C14" s="10" t="str">
        <f t="shared" si="0"/>
        <v> </v>
      </c>
      <c r="D14" s="22" t="s">
        <v>23</v>
      </c>
      <c r="E14" s="23" t="e">
        <f>'PFA vs. Bid Data'!#REF!</f>
        <v>#REF!</v>
      </c>
      <c r="F14" s="10" t="e">
        <f t="shared" si="1"/>
        <v>#REF!</v>
      </c>
      <c r="G14" s="95">
        <f>'PFA vs. Bid Data'!I14</f>
        <v>0</v>
      </c>
      <c r="H14" s="11" t="str">
        <f t="shared" si="2"/>
        <v> </v>
      </c>
    </row>
    <row r="15" spans="1:8" ht="12.75">
      <c r="A15" s="56" t="s">
        <v>24</v>
      </c>
      <c r="B15" s="23">
        <f>'PFA vs. Bid Data'!G15</f>
        <v>0</v>
      </c>
      <c r="C15" s="10" t="str">
        <f t="shared" si="0"/>
        <v> </v>
      </c>
      <c r="D15" s="22" t="s">
        <v>25</v>
      </c>
      <c r="E15" s="23" t="e">
        <f>'PFA vs. Bid Data'!#REF!</f>
        <v>#REF!</v>
      </c>
      <c r="F15" s="10" t="e">
        <f t="shared" si="1"/>
        <v>#REF!</v>
      </c>
      <c r="G15" s="95">
        <f>'PFA vs. Bid Data'!I15</f>
        <v>0</v>
      </c>
      <c r="H15" s="11" t="str">
        <f t="shared" si="2"/>
        <v> </v>
      </c>
    </row>
    <row r="16" spans="1:8" ht="12.75">
      <c r="A16" s="56" t="s">
        <v>26</v>
      </c>
      <c r="B16" s="23">
        <f>'PFA vs. Bid Data'!G16</f>
        <v>0</v>
      </c>
      <c r="C16" s="10" t="str">
        <f t="shared" si="0"/>
        <v> </v>
      </c>
      <c r="D16" s="22" t="s">
        <v>27</v>
      </c>
      <c r="E16" s="23" t="e">
        <f>'PFA vs. Bid Data'!#REF!</f>
        <v>#REF!</v>
      </c>
      <c r="F16" s="10" t="e">
        <f t="shared" si="1"/>
        <v>#REF!</v>
      </c>
      <c r="G16" s="95">
        <f>'PFA vs. Bid Data'!I16</f>
        <v>0</v>
      </c>
      <c r="H16" s="11" t="str">
        <f t="shared" si="2"/>
        <v> </v>
      </c>
    </row>
    <row r="17" spans="1:8" ht="12.75">
      <c r="A17" s="56" t="s">
        <v>28</v>
      </c>
      <c r="B17" s="23">
        <f>'PFA vs. Bid Data'!G17</f>
        <v>0</v>
      </c>
      <c r="C17" s="10" t="str">
        <f t="shared" si="0"/>
        <v> </v>
      </c>
      <c r="D17" s="22" t="s">
        <v>29</v>
      </c>
      <c r="E17" s="23" t="e">
        <f>'PFA vs. Bid Data'!#REF!</f>
        <v>#REF!</v>
      </c>
      <c r="F17" s="10" t="e">
        <f t="shared" si="1"/>
        <v>#REF!</v>
      </c>
      <c r="G17" s="95">
        <f>'PFA vs. Bid Data'!I17</f>
        <v>0</v>
      </c>
      <c r="H17" s="11" t="str">
        <f t="shared" si="2"/>
        <v> </v>
      </c>
    </row>
    <row r="18" spans="1:8" ht="12.75">
      <c r="A18" s="56" t="s">
        <v>30</v>
      </c>
      <c r="B18" s="23">
        <f>'PFA vs. Bid Data'!G18</f>
        <v>0</v>
      </c>
      <c r="C18" s="10" t="str">
        <f t="shared" si="0"/>
        <v> </v>
      </c>
      <c r="D18" s="22" t="s">
        <v>31</v>
      </c>
      <c r="E18" s="23" t="e">
        <f>'PFA vs. Bid Data'!#REF!</f>
        <v>#REF!</v>
      </c>
      <c r="F18" s="10" t="e">
        <f t="shared" si="1"/>
        <v>#REF!</v>
      </c>
      <c r="G18" s="95">
        <f>'PFA vs. Bid Data'!I18</f>
        <v>0</v>
      </c>
      <c r="H18" s="11" t="str">
        <f t="shared" si="2"/>
        <v> </v>
      </c>
    </row>
    <row r="19" spans="1:8" ht="12.75">
      <c r="A19" s="56" t="s">
        <v>32</v>
      </c>
      <c r="B19" s="23">
        <f>'PFA vs. Bid Data'!G19</f>
        <v>0</v>
      </c>
      <c r="C19" s="10" t="str">
        <f t="shared" si="0"/>
        <v> </v>
      </c>
      <c r="D19" s="9" t="s">
        <v>33</v>
      </c>
      <c r="E19" s="23" t="e">
        <f>'PFA vs. Bid Data'!#REF!</f>
        <v>#REF!</v>
      </c>
      <c r="F19" s="10" t="e">
        <f t="shared" si="1"/>
        <v>#REF!</v>
      </c>
      <c r="G19" s="95">
        <f>'PFA vs. Bid Data'!I19</f>
        <v>0</v>
      </c>
      <c r="H19" s="11" t="str">
        <f t="shared" si="2"/>
        <v> </v>
      </c>
    </row>
    <row r="20" spans="1:8" ht="12.75">
      <c r="A20" s="26" t="s">
        <v>34</v>
      </c>
      <c r="B20" s="23">
        <f>'PFA vs. Bid Data'!G20</f>
        <v>0</v>
      </c>
      <c r="C20" s="10" t="str">
        <f t="shared" si="0"/>
        <v> </v>
      </c>
      <c r="D20" s="12" t="s">
        <v>35</v>
      </c>
      <c r="E20" s="23" t="e">
        <f>'PFA vs. Bid Data'!#REF!</f>
        <v>#REF!</v>
      </c>
      <c r="F20" s="10" t="e">
        <f t="shared" si="1"/>
        <v>#REF!</v>
      </c>
      <c r="G20" s="95">
        <f>'PFA vs. Bid Data'!I20</f>
        <v>0</v>
      </c>
      <c r="H20" s="11" t="str">
        <f t="shared" si="2"/>
        <v> </v>
      </c>
    </row>
    <row r="21" spans="1:8" ht="12.75">
      <c r="A21" s="16" t="s">
        <v>36</v>
      </c>
      <c r="B21" s="23">
        <f>'PFA vs. Bid Data'!G21</f>
        <v>0</v>
      </c>
      <c r="C21" s="10" t="str">
        <f t="shared" si="0"/>
        <v> </v>
      </c>
      <c r="D21" s="12" t="s">
        <v>37</v>
      </c>
      <c r="E21" s="23" t="e">
        <f>'PFA vs. Bid Data'!#REF!</f>
        <v>#REF!</v>
      </c>
      <c r="F21" s="10" t="e">
        <f t="shared" si="1"/>
        <v>#REF!</v>
      </c>
      <c r="G21" s="95">
        <f>'PFA vs. Bid Data'!I21</f>
        <v>0</v>
      </c>
      <c r="H21" s="11" t="str">
        <f t="shared" si="2"/>
        <v> </v>
      </c>
    </row>
    <row r="22" spans="1:8" ht="12.75">
      <c r="A22" s="16" t="s">
        <v>38</v>
      </c>
      <c r="B22" s="23">
        <f>'PFA vs. Bid Data'!G22</f>
        <v>0</v>
      </c>
      <c r="C22" s="10" t="str">
        <f t="shared" si="0"/>
        <v> </v>
      </c>
      <c r="D22" s="12" t="s">
        <v>39</v>
      </c>
      <c r="E22" s="23" t="e">
        <f>'PFA vs. Bid Data'!#REF!</f>
        <v>#REF!</v>
      </c>
      <c r="F22" s="10" t="e">
        <f t="shared" si="1"/>
        <v>#REF!</v>
      </c>
      <c r="G22" s="95">
        <f>'PFA vs. Bid Data'!I22</f>
        <v>0</v>
      </c>
      <c r="H22" s="11" t="str">
        <f t="shared" si="2"/>
        <v> </v>
      </c>
    </row>
    <row r="23" spans="1:8" ht="12.75">
      <c r="A23" s="16" t="s">
        <v>40</v>
      </c>
      <c r="B23" s="23">
        <f>'PFA vs. Bid Data'!G23</f>
        <v>0</v>
      </c>
      <c r="C23" s="10" t="str">
        <f t="shared" si="0"/>
        <v> </v>
      </c>
      <c r="D23" s="12" t="s">
        <v>41</v>
      </c>
      <c r="E23" s="23" t="e">
        <f>'PFA vs. Bid Data'!#REF!</f>
        <v>#REF!</v>
      </c>
      <c r="F23" s="10" t="e">
        <f t="shared" si="1"/>
        <v>#REF!</v>
      </c>
      <c r="G23" s="95">
        <f>'PFA vs. Bid Data'!I23</f>
        <v>0</v>
      </c>
      <c r="H23" s="11" t="str">
        <f t="shared" si="2"/>
        <v> </v>
      </c>
    </row>
    <row r="24" spans="1:8" ht="15.75">
      <c r="A24" s="13" t="s">
        <v>42</v>
      </c>
      <c r="B24" s="14">
        <f>SUM(B10:B23)</f>
        <v>0</v>
      </c>
      <c r="C24" s="14">
        <f>SUM(C10:C23)</f>
        <v>0</v>
      </c>
      <c r="D24" s="5"/>
      <c r="E24" s="28" t="e">
        <f>SUM(E10:E23)</f>
        <v>#REF!</v>
      </c>
      <c r="F24" s="14" t="e">
        <f>SUM(F10:F23)</f>
        <v>#REF!</v>
      </c>
      <c r="G24" s="170">
        <f>SUM(G10:G23)</f>
        <v>0</v>
      </c>
      <c r="H24" s="15">
        <f>SUM(H10:H23)</f>
        <v>0</v>
      </c>
    </row>
    <row r="25" spans="1:8" ht="12.75">
      <c r="A25" s="4" t="s">
        <v>43</v>
      </c>
      <c r="B25" s="30"/>
      <c r="C25" s="30"/>
      <c r="D25" s="29"/>
      <c r="E25" s="7"/>
      <c r="F25" s="30"/>
      <c r="G25" s="164"/>
      <c r="H25" s="8"/>
    </row>
    <row r="26" spans="1:8" ht="12.75">
      <c r="A26" s="16" t="s">
        <v>44</v>
      </c>
      <c r="B26" s="10"/>
      <c r="C26" s="10"/>
      <c r="D26" s="29"/>
      <c r="E26" s="24"/>
      <c r="F26" s="10"/>
      <c r="G26" s="171"/>
      <c r="H26" s="25"/>
    </row>
    <row r="27" spans="1:8" ht="12.75">
      <c r="A27" s="33" t="s">
        <v>18</v>
      </c>
      <c r="B27" s="10">
        <f>'PFA vs. Bid Data'!G27</f>
        <v>0</v>
      </c>
      <c r="C27" s="10" t="str">
        <f aca="true" t="shared" si="3" ref="C27:C32">IF(B27=0," ",B27)</f>
        <v> </v>
      </c>
      <c r="D27" s="17" t="s">
        <v>45</v>
      </c>
      <c r="E27" s="10" t="e">
        <f>'PFA vs. Bid Data'!#REF!</f>
        <v>#REF!</v>
      </c>
      <c r="F27" s="10" t="e">
        <f aca="true" t="shared" si="4" ref="F27:F32">IF(E27=0," ",E27)</f>
        <v>#REF!</v>
      </c>
      <c r="G27" s="80">
        <f>'PFA vs. Bid Data'!I27</f>
        <v>0</v>
      </c>
      <c r="H27" s="11" t="str">
        <f aca="true" t="shared" si="5" ref="H27:H32">IF(G27=0," ",G27)</f>
        <v> </v>
      </c>
    </row>
    <row r="28" spans="1:8" ht="12.75">
      <c r="A28" s="33" t="s">
        <v>20</v>
      </c>
      <c r="B28" s="10">
        <f>'PFA vs. Bid Data'!G28</f>
        <v>0</v>
      </c>
      <c r="C28" s="10" t="str">
        <f t="shared" si="3"/>
        <v> </v>
      </c>
      <c r="D28" s="17" t="s">
        <v>46</v>
      </c>
      <c r="E28" s="10" t="e">
        <f>'PFA vs. Bid Data'!#REF!</f>
        <v>#REF!</v>
      </c>
      <c r="F28" s="10" t="e">
        <f t="shared" si="4"/>
        <v>#REF!</v>
      </c>
      <c r="G28" s="80">
        <f>'PFA vs. Bid Data'!I28</f>
        <v>0</v>
      </c>
      <c r="H28" s="11" t="str">
        <f t="shared" si="5"/>
        <v> </v>
      </c>
    </row>
    <row r="29" spans="1:8" ht="12.75">
      <c r="A29" s="33" t="s">
        <v>22</v>
      </c>
      <c r="B29" s="10">
        <f>'PFA vs. Bid Data'!G29</f>
        <v>0</v>
      </c>
      <c r="C29" s="10" t="str">
        <f t="shared" si="3"/>
        <v> </v>
      </c>
      <c r="D29" s="17" t="s">
        <v>47</v>
      </c>
      <c r="E29" s="10" t="e">
        <f>'PFA vs. Bid Data'!#REF!</f>
        <v>#REF!</v>
      </c>
      <c r="F29" s="10" t="e">
        <f t="shared" si="4"/>
        <v>#REF!</v>
      </c>
      <c r="G29" s="80">
        <f>'PFA vs. Bid Data'!I29</f>
        <v>0</v>
      </c>
      <c r="H29" s="11" t="str">
        <f t="shared" si="5"/>
        <v> </v>
      </c>
    </row>
    <row r="30" spans="1:8" ht="12.75">
      <c r="A30" s="33" t="s">
        <v>24</v>
      </c>
      <c r="B30" s="10">
        <f>'PFA vs. Bid Data'!G30</f>
        <v>0</v>
      </c>
      <c r="C30" s="10" t="str">
        <f t="shared" si="3"/>
        <v> </v>
      </c>
      <c r="D30" s="17" t="s">
        <v>48</v>
      </c>
      <c r="E30" s="10" t="e">
        <f>'PFA vs. Bid Data'!#REF!</f>
        <v>#REF!</v>
      </c>
      <c r="F30" s="10" t="e">
        <f t="shared" si="4"/>
        <v>#REF!</v>
      </c>
      <c r="G30" s="80">
        <f>'PFA vs. Bid Data'!I30</f>
        <v>0</v>
      </c>
      <c r="H30" s="11" t="str">
        <f t="shared" si="5"/>
        <v> </v>
      </c>
    </row>
    <row r="31" spans="1:8" ht="12.75">
      <c r="A31" s="33" t="s">
        <v>26</v>
      </c>
      <c r="B31" s="10">
        <f>'PFA vs. Bid Data'!G31</f>
        <v>0</v>
      </c>
      <c r="C31" s="10" t="str">
        <f t="shared" si="3"/>
        <v> </v>
      </c>
      <c r="D31" s="17" t="s">
        <v>49</v>
      </c>
      <c r="E31" s="10" t="e">
        <f>'PFA vs. Bid Data'!#REF!</f>
        <v>#REF!</v>
      </c>
      <c r="F31" s="10" t="e">
        <f t="shared" si="4"/>
        <v>#REF!</v>
      </c>
      <c r="G31" s="80">
        <f>'PFA vs. Bid Data'!I31</f>
        <v>0</v>
      </c>
      <c r="H31" s="11" t="str">
        <f t="shared" si="5"/>
        <v> </v>
      </c>
    </row>
    <row r="32" spans="1:8" ht="12.75">
      <c r="A32" s="33" t="s">
        <v>50</v>
      </c>
      <c r="B32" s="10">
        <f>'PFA vs. Bid Data'!G32</f>
        <v>0</v>
      </c>
      <c r="C32" s="10" t="str">
        <f t="shared" si="3"/>
        <v> </v>
      </c>
      <c r="D32" s="17" t="s">
        <v>51</v>
      </c>
      <c r="E32" s="10" t="e">
        <f>'PFA vs. Bid Data'!#REF!</f>
        <v>#REF!</v>
      </c>
      <c r="F32" s="10" t="e">
        <f t="shared" si="4"/>
        <v>#REF!</v>
      </c>
      <c r="G32" s="80">
        <f>'PFA vs. Bid Data'!I32</f>
        <v>0</v>
      </c>
      <c r="H32" s="11" t="str">
        <f t="shared" si="5"/>
        <v> </v>
      </c>
    </row>
    <row r="33" spans="1:8" ht="12.75">
      <c r="A33" s="20" t="s">
        <v>52</v>
      </c>
      <c r="B33" s="154"/>
      <c r="C33" s="154"/>
      <c r="D33" s="21"/>
      <c r="E33" s="7"/>
      <c r="F33" s="7"/>
      <c r="G33" s="164"/>
      <c r="H33" s="175"/>
    </row>
    <row r="34" spans="1:8" ht="12.75">
      <c r="A34" s="60" t="s">
        <v>53</v>
      </c>
      <c r="B34" s="10">
        <f>'PFA vs. Bid Data'!G35</f>
        <v>0</v>
      </c>
      <c r="C34" s="10" t="str">
        <f aca="true" t="shared" si="6" ref="C34:C41">IF(B34=0," ",B34)</f>
        <v> </v>
      </c>
      <c r="D34" s="12" t="s">
        <v>54</v>
      </c>
      <c r="E34" s="10" t="e">
        <f>'PFA vs. Bid Data'!#REF!</f>
        <v>#REF!</v>
      </c>
      <c r="F34" s="10" t="e">
        <f aca="true" t="shared" si="7" ref="F34:F41">IF(E34=0," ",E34)</f>
        <v>#REF!</v>
      </c>
      <c r="G34" s="80">
        <f>'PFA vs. Bid Data'!I35</f>
        <v>0</v>
      </c>
      <c r="H34" s="11" t="str">
        <f aca="true" t="shared" si="8" ref="H34:H41">IF(G34=0," ",G34)</f>
        <v> </v>
      </c>
    </row>
    <row r="35" spans="1:8" ht="12.75">
      <c r="A35" s="60" t="s">
        <v>55</v>
      </c>
      <c r="B35" s="10">
        <f>'PFA vs. Bid Data'!G36</f>
        <v>0</v>
      </c>
      <c r="C35" s="10" t="str">
        <f t="shared" si="6"/>
        <v> </v>
      </c>
      <c r="D35" s="12" t="s">
        <v>56</v>
      </c>
      <c r="E35" s="10" t="e">
        <f>'PFA vs. Bid Data'!#REF!</f>
        <v>#REF!</v>
      </c>
      <c r="F35" s="10" t="e">
        <f t="shared" si="7"/>
        <v>#REF!</v>
      </c>
      <c r="G35" s="80">
        <f>'PFA vs. Bid Data'!I36</f>
        <v>0</v>
      </c>
      <c r="H35" s="11" t="str">
        <f t="shared" si="8"/>
        <v> </v>
      </c>
    </row>
    <row r="36" spans="1:8" ht="12.75">
      <c r="A36" s="60" t="s">
        <v>57</v>
      </c>
      <c r="B36" s="10">
        <f>'PFA vs. Bid Data'!G37</f>
        <v>0</v>
      </c>
      <c r="C36" s="10" t="str">
        <f t="shared" si="6"/>
        <v> </v>
      </c>
      <c r="D36" s="12" t="s">
        <v>58</v>
      </c>
      <c r="E36" s="10" t="e">
        <f>'PFA vs. Bid Data'!#REF!</f>
        <v>#REF!</v>
      </c>
      <c r="F36" s="10" t="e">
        <f t="shared" si="7"/>
        <v>#REF!</v>
      </c>
      <c r="G36" s="80">
        <f>'PFA vs. Bid Data'!I37</f>
        <v>0</v>
      </c>
      <c r="H36" s="11" t="str">
        <f t="shared" si="8"/>
        <v> </v>
      </c>
    </row>
    <row r="37" spans="1:8" ht="12.75">
      <c r="A37" s="60" t="s">
        <v>59</v>
      </c>
      <c r="B37" s="10">
        <f>'PFA vs. Bid Data'!G38</f>
        <v>0</v>
      </c>
      <c r="C37" s="10" t="str">
        <f t="shared" si="6"/>
        <v> </v>
      </c>
      <c r="D37" s="12" t="s">
        <v>60</v>
      </c>
      <c r="E37" s="10" t="e">
        <f>'PFA vs. Bid Data'!#REF!</f>
        <v>#REF!</v>
      </c>
      <c r="F37" s="10" t="e">
        <f t="shared" si="7"/>
        <v>#REF!</v>
      </c>
      <c r="G37" s="80">
        <f>'PFA vs. Bid Data'!I38</f>
        <v>0</v>
      </c>
      <c r="H37" s="11" t="str">
        <f t="shared" si="8"/>
        <v> </v>
      </c>
    </row>
    <row r="38" spans="1:8" ht="12.75">
      <c r="A38" s="60" t="s">
        <v>61</v>
      </c>
      <c r="B38" s="10">
        <f>'PFA vs. Bid Data'!G39</f>
        <v>0</v>
      </c>
      <c r="C38" s="10" t="str">
        <f t="shared" si="6"/>
        <v> </v>
      </c>
      <c r="D38" s="12" t="s">
        <v>62</v>
      </c>
      <c r="E38" s="10" t="e">
        <f>'PFA vs. Bid Data'!#REF!</f>
        <v>#REF!</v>
      </c>
      <c r="F38" s="10" t="e">
        <f t="shared" si="7"/>
        <v>#REF!</v>
      </c>
      <c r="G38" s="80">
        <f>'PFA vs. Bid Data'!I39</f>
        <v>0</v>
      </c>
      <c r="H38" s="11" t="str">
        <f t="shared" si="8"/>
        <v> </v>
      </c>
    </row>
    <row r="39" spans="1:8" ht="12.75">
      <c r="A39" s="60" t="s">
        <v>63</v>
      </c>
      <c r="B39" s="10">
        <f>'PFA vs. Bid Data'!G40</f>
        <v>0</v>
      </c>
      <c r="C39" s="10" t="str">
        <f t="shared" si="6"/>
        <v> </v>
      </c>
      <c r="D39" s="12" t="s">
        <v>64</v>
      </c>
      <c r="E39" s="10" t="e">
        <f>'PFA vs. Bid Data'!#REF!</f>
        <v>#REF!</v>
      </c>
      <c r="F39" s="10" t="e">
        <f t="shared" si="7"/>
        <v>#REF!</v>
      </c>
      <c r="G39" s="80">
        <f>'PFA vs. Bid Data'!I40</f>
        <v>0</v>
      </c>
      <c r="H39" s="11" t="str">
        <f t="shared" si="8"/>
        <v> </v>
      </c>
    </row>
    <row r="40" spans="1:8" ht="12.75">
      <c r="A40" s="60" t="s">
        <v>65</v>
      </c>
      <c r="B40" s="10">
        <f>'PFA vs. Bid Data'!G41</f>
        <v>0</v>
      </c>
      <c r="C40" s="10" t="str">
        <f t="shared" si="6"/>
        <v> </v>
      </c>
      <c r="D40" s="12" t="s">
        <v>66</v>
      </c>
      <c r="E40" s="10" t="e">
        <f>'PFA vs. Bid Data'!#REF!</f>
        <v>#REF!</v>
      </c>
      <c r="F40" s="10" t="e">
        <f t="shared" si="7"/>
        <v>#REF!</v>
      </c>
      <c r="G40" s="80">
        <f>'PFA vs. Bid Data'!I41</f>
        <v>0</v>
      </c>
      <c r="H40" s="11" t="str">
        <f t="shared" si="8"/>
        <v> </v>
      </c>
    </row>
    <row r="41" spans="1:8" ht="12.75">
      <c r="A41" s="60" t="s">
        <v>67</v>
      </c>
      <c r="B41" s="10">
        <f>'PFA vs. Bid Data'!G42</f>
        <v>0</v>
      </c>
      <c r="C41" s="10" t="str">
        <f t="shared" si="6"/>
        <v> </v>
      </c>
      <c r="D41" s="12" t="s">
        <v>68</v>
      </c>
      <c r="E41" s="10" t="e">
        <f>'PFA vs. Bid Data'!#REF!</f>
        <v>#REF!</v>
      </c>
      <c r="F41" s="10" t="e">
        <f t="shared" si="7"/>
        <v>#REF!</v>
      </c>
      <c r="G41" s="80">
        <f>'PFA vs. Bid Data'!I42</f>
        <v>0</v>
      </c>
      <c r="H41" s="11" t="str">
        <f t="shared" si="8"/>
        <v> </v>
      </c>
    </row>
    <row r="42" spans="1:8" ht="15.75">
      <c r="A42" s="13" t="s">
        <v>69</v>
      </c>
      <c r="B42" s="14">
        <f>SUM(B26:B41)</f>
        <v>0</v>
      </c>
      <c r="C42" s="14">
        <f>SUM(C26:C41)</f>
        <v>0</v>
      </c>
      <c r="D42" s="29"/>
      <c r="E42" s="28" t="e">
        <f>SUM(E26:E41)</f>
        <v>#REF!</v>
      </c>
      <c r="F42" s="14" t="e">
        <f>SUM(F26:F41)</f>
        <v>#REF!</v>
      </c>
      <c r="G42" s="170">
        <f>SUM(G26:G41)</f>
        <v>0</v>
      </c>
      <c r="H42" s="15">
        <f>SUM(H26:H41)</f>
        <v>0</v>
      </c>
    </row>
    <row r="43" spans="1:8" ht="12.75">
      <c r="A43" s="20" t="s">
        <v>70</v>
      </c>
      <c r="B43" s="155"/>
      <c r="C43" s="155"/>
      <c r="D43" s="21"/>
      <c r="E43" s="31"/>
      <c r="F43" s="155"/>
      <c r="G43" s="172"/>
      <c r="H43" s="32"/>
    </row>
    <row r="44" spans="1:8" ht="12.75">
      <c r="A44" s="33" t="s">
        <v>71</v>
      </c>
      <c r="B44" s="34">
        <f>'PFA vs. Bid Data'!G45</f>
        <v>0</v>
      </c>
      <c r="C44" s="167">
        <f>IF(B44=0,0,B44)</f>
        <v>0</v>
      </c>
      <c r="D44" s="12" t="s">
        <v>72</v>
      </c>
      <c r="E44" s="34" t="e">
        <f>'PFA vs. Bid Data'!#REF!</f>
        <v>#REF!</v>
      </c>
      <c r="F44" s="167" t="e">
        <f>IF(E44=0,0,E44)</f>
        <v>#REF!</v>
      </c>
      <c r="G44" s="97">
        <f>'PFA vs. Bid Data'!I45</f>
        <v>0</v>
      </c>
      <c r="H44" s="176">
        <f>IF(G44=0,0,G44)</f>
        <v>0</v>
      </c>
    </row>
    <row r="45" spans="1:8" ht="12.75">
      <c r="A45" s="177" t="s">
        <v>73</v>
      </c>
      <c r="B45" s="155"/>
      <c r="C45" s="155"/>
      <c r="D45" s="178"/>
      <c r="E45" s="31"/>
      <c r="F45" s="155"/>
      <c r="G45" s="172"/>
      <c r="H45" s="32"/>
    </row>
    <row r="46" spans="1:8" ht="12.75">
      <c r="A46" s="179" t="s">
        <v>74</v>
      </c>
      <c r="B46" s="18">
        <f>'PFA vs. Bid Data'!G47</f>
        <v>0</v>
      </c>
      <c r="C46" s="10" t="str">
        <f>IF(B46=0," ",B46)</f>
        <v> </v>
      </c>
      <c r="D46" s="22" t="s">
        <v>75</v>
      </c>
      <c r="E46" s="18" t="e">
        <f>'PFA vs. Bid Data'!#REF!</f>
        <v>#REF!</v>
      </c>
      <c r="F46" s="10" t="e">
        <f>IF(E46=0," ",E46)</f>
        <v>#REF!</v>
      </c>
      <c r="G46" s="94">
        <f>'PFA vs. Bid Data'!I47</f>
        <v>0</v>
      </c>
      <c r="H46" s="11" t="str">
        <f>IF(G46=0," ",G46)</f>
        <v> </v>
      </c>
    </row>
    <row r="47" spans="1:8" ht="12.75">
      <c r="A47" s="179" t="s">
        <v>76</v>
      </c>
      <c r="B47" s="18">
        <f>'PFA vs. Bid Data'!G48</f>
        <v>0</v>
      </c>
      <c r="C47" s="10" t="str">
        <f>IF(B47=0," ",B47)</f>
        <v> </v>
      </c>
      <c r="D47" s="22" t="s">
        <v>77</v>
      </c>
      <c r="E47" s="18" t="e">
        <f>'PFA vs. Bid Data'!#REF!</f>
        <v>#REF!</v>
      </c>
      <c r="F47" s="10" t="e">
        <f>IF(E47=0," ",E47)</f>
        <v>#REF!</v>
      </c>
      <c r="G47" s="94">
        <f>'PFA vs. Bid Data'!I48</f>
        <v>0</v>
      </c>
      <c r="H47" s="11" t="str">
        <f>IF(G47=0," ",G47)</f>
        <v> </v>
      </c>
    </row>
    <row r="48" spans="1:8" ht="12.75">
      <c r="A48" s="179" t="s">
        <v>78</v>
      </c>
      <c r="B48" s="18">
        <f>'PFA vs. Bid Data'!G49</f>
        <v>0</v>
      </c>
      <c r="C48" s="10" t="str">
        <f>IF(B48=0," ",B48)</f>
        <v> </v>
      </c>
      <c r="D48" s="22" t="s">
        <v>79</v>
      </c>
      <c r="E48" s="18" t="e">
        <f>'PFA vs. Bid Data'!#REF!</f>
        <v>#REF!</v>
      </c>
      <c r="F48" s="10" t="e">
        <f>IF(E48=0," ",E48)</f>
        <v>#REF!</v>
      </c>
      <c r="G48" s="94">
        <f>'PFA vs. Bid Data'!I49</f>
        <v>0</v>
      </c>
      <c r="H48" s="11" t="str">
        <f>IF(G48=0," ",G48)</f>
        <v> </v>
      </c>
    </row>
    <row r="49" spans="1:8" ht="15.75">
      <c r="A49" s="36" t="s">
        <v>80</v>
      </c>
      <c r="B49" s="156">
        <f>SUM(B46:B48)</f>
        <v>0</v>
      </c>
      <c r="C49" s="156">
        <f>SUM(C46:C48)</f>
        <v>0</v>
      </c>
      <c r="D49" s="29"/>
      <c r="E49" s="37" t="e">
        <f>SUM(E46:E48)</f>
        <v>#REF!</v>
      </c>
      <c r="F49" s="156" t="e">
        <f>SUM(F46:F48)</f>
        <v>#REF!</v>
      </c>
      <c r="G49" s="141">
        <f>SUM(G46:G48)</f>
        <v>0</v>
      </c>
      <c r="H49" s="38">
        <f>SUM(H46:H48)</f>
        <v>0</v>
      </c>
    </row>
    <row r="50" spans="1:8" ht="12.75">
      <c r="A50" s="177" t="s">
        <v>81</v>
      </c>
      <c r="B50" s="180"/>
      <c r="C50" s="180"/>
      <c r="D50" s="178"/>
      <c r="E50" s="178"/>
      <c r="F50" s="178"/>
      <c r="G50" s="62"/>
      <c r="H50" s="181"/>
    </row>
    <row r="51" spans="1:8" ht="12.75">
      <c r="A51" s="56" t="s">
        <v>87</v>
      </c>
      <c r="B51" s="39" t="e">
        <f>'PFA vs. Bid Data'!#REF!</f>
        <v>#REF!</v>
      </c>
      <c r="C51" s="10" t="e">
        <f aca="true" t="shared" si="9" ref="C51:C78">IF(B51=0," ",B51)</f>
        <v>#REF!</v>
      </c>
      <c r="D51" s="182" t="s">
        <v>88</v>
      </c>
      <c r="E51" s="39" t="e">
        <f>'PFA vs. Bid Data'!#REF!</f>
        <v>#REF!</v>
      </c>
      <c r="F51" s="10" t="e">
        <f aca="true" t="shared" si="10" ref="F51:F79">IF(E51=0," ",E51)</f>
        <v>#REF!</v>
      </c>
      <c r="G51" s="83" t="e">
        <f>'PFA vs. Bid Data'!#REF!</f>
        <v>#REF!</v>
      </c>
      <c r="H51" s="11" t="e">
        <f aca="true" t="shared" si="11" ref="H51:H78">IF(G51=0," ",G51)</f>
        <v>#REF!</v>
      </c>
    </row>
    <row r="52" spans="1:8" ht="12.75">
      <c r="A52" s="56" t="s">
        <v>85</v>
      </c>
      <c r="B52" s="39" t="e">
        <f>'PFA vs. Bid Data'!#REF!</f>
        <v>#REF!</v>
      </c>
      <c r="C52" s="10" t="e">
        <f t="shared" si="9"/>
        <v>#REF!</v>
      </c>
      <c r="D52" s="182" t="s">
        <v>118</v>
      </c>
      <c r="E52" s="39" t="e">
        <f>'PFA vs. Bid Data'!#REF!</f>
        <v>#REF!</v>
      </c>
      <c r="F52" s="10" t="e">
        <f t="shared" si="10"/>
        <v>#REF!</v>
      </c>
      <c r="G52" s="83" t="e">
        <f>'PFA vs. Bid Data'!#REF!</f>
        <v>#REF!</v>
      </c>
      <c r="H52" s="11" t="e">
        <f t="shared" si="11"/>
        <v>#REF!</v>
      </c>
    </row>
    <row r="53" spans="1:8" ht="12.75">
      <c r="A53" s="56" t="s">
        <v>84</v>
      </c>
      <c r="B53" s="39" t="e">
        <f>'PFA vs. Bid Data'!#REF!</f>
        <v>#REF!</v>
      </c>
      <c r="C53" s="10" t="e">
        <f t="shared" si="9"/>
        <v>#REF!</v>
      </c>
      <c r="D53" s="182" t="s">
        <v>119</v>
      </c>
      <c r="E53" s="39" t="e">
        <f>'PFA vs. Bid Data'!#REF!</f>
        <v>#REF!</v>
      </c>
      <c r="F53" s="10" t="e">
        <f t="shared" si="10"/>
        <v>#REF!</v>
      </c>
      <c r="G53" s="83" t="e">
        <f>'PFA vs. Bid Data'!#REF!</f>
        <v>#REF!</v>
      </c>
      <c r="H53" s="11" t="e">
        <f t="shared" si="11"/>
        <v>#REF!</v>
      </c>
    </row>
    <row r="54" spans="1:8" ht="12.75">
      <c r="A54" s="56" t="s">
        <v>86</v>
      </c>
      <c r="B54" s="39" t="e">
        <f>'PFA vs. Bid Data'!#REF!</f>
        <v>#REF!</v>
      </c>
      <c r="C54" s="10" t="e">
        <f t="shared" si="9"/>
        <v>#REF!</v>
      </c>
      <c r="D54" s="182" t="s">
        <v>120</v>
      </c>
      <c r="E54" s="39" t="e">
        <f>'PFA vs. Bid Data'!#REF!</f>
        <v>#REF!</v>
      </c>
      <c r="F54" s="10" t="e">
        <f t="shared" si="10"/>
        <v>#REF!</v>
      </c>
      <c r="G54" s="83" t="e">
        <f>'PFA vs. Bid Data'!#REF!</f>
        <v>#REF!</v>
      </c>
      <c r="H54" s="11" t="e">
        <f t="shared" si="11"/>
        <v>#REF!</v>
      </c>
    </row>
    <row r="55" spans="1:8" ht="12.75">
      <c r="A55" s="73" t="s">
        <v>122</v>
      </c>
      <c r="B55" s="39">
        <f>'PFA vs. Bid Data'!G56</f>
        <v>0</v>
      </c>
      <c r="C55" s="10" t="str">
        <f t="shared" si="9"/>
        <v> </v>
      </c>
      <c r="D55" s="182" t="s">
        <v>144</v>
      </c>
      <c r="E55" s="39" t="e">
        <f>'PFA vs. Bid Data'!#REF!</f>
        <v>#REF!</v>
      </c>
      <c r="F55" s="10" t="e">
        <f t="shared" si="10"/>
        <v>#REF!</v>
      </c>
      <c r="G55" s="83">
        <f>'PFA vs. Bid Data'!I56</f>
        <v>0</v>
      </c>
      <c r="H55" s="11" t="str">
        <f t="shared" si="11"/>
        <v> </v>
      </c>
    </row>
    <row r="56" spans="1:8" ht="12.75">
      <c r="A56" s="73" t="s">
        <v>174</v>
      </c>
      <c r="B56" s="39">
        <f>'PFA vs. Bid Data'!G57</f>
        <v>0</v>
      </c>
      <c r="C56" s="10" t="str">
        <f t="shared" si="9"/>
        <v> </v>
      </c>
      <c r="D56" s="182" t="s">
        <v>145</v>
      </c>
      <c r="E56" s="39" t="e">
        <f>'PFA vs. Bid Data'!#REF!</f>
        <v>#REF!</v>
      </c>
      <c r="F56" s="10" t="e">
        <f t="shared" si="10"/>
        <v>#REF!</v>
      </c>
      <c r="G56" s="83">
        <f>'PFA vs. Bid Data'!I57</f>
        <v>0</v>
      </c>
      <c r="H56" s="11" t="str">
        <f t="shared" si="11"/>
        <v> </v>
      </c>
    </row>
    <row r="57" spans="1:8" ht="12.75">
      <c r="A57" s="73" t="s">
        <v>123</v>
      </c>
      <c r="B57" s="39">
        <f>'PFA vs. Bid Data'!G58</f>
        <v>0</v>
      </c>
      <c r="C57" s="10" t="str">
        <f t="shared" si="9"/>
        <v> </v>
      </c>
      <c r="D57" s="182" t="s">
        <v>146</v>
      </c>
      <c r="E57" s="39" t="e">
        <f>'PFA vs. Bid Data'!#REF!</f>
        <v>#REF!</v>
      </c>
      <c r="F57" s="10" t="e">
        <f t="shared" si="10"/>
        <v>#REF!</v>
      </c>
      <c r="G57" s="83">
        <f>'PFA vs. Bid Data'!I58</f>
        <v>0</v>
      </c>
      <c r="H57" s="11" t="str">
        <f t="shared" si="11"/>
        <v> </v>
      </c>
    </row>
    <row r="58" spans="1:8" ht="12.75">
      <c r="A58" s="73" t="s">
        <v>124</v>
      </c>
      <c r="B58" s="39">
        <f>'PFA vs. Bid Data'!G59</f>
        <v>0</v>
      </c>
      <c r="C58" s="10" t="str">
        <f t="shared" si="9"/>
        <v> </v>
      </c>
      <c r="D58" s="182" t="s">
        <v>147</v>
      </c>
      <c r="E58" s="39" t="e">
        <f>'PFA vs. Bid Data'!#REF!</f>
        <v>#REF!</v>
      </c>
      <c r="F58" s="10" t="e">
        <f t="shared" si="10"/>
        <v>#REF!</v>
      </c>
      <c r="G58" s="83">
        <f>'PFA vs. Bid Data'!I59</f>
        <v>0</v>
      </c>
      <c r="H58" s="11" t="str">
        <f t="shared" si="11"/>
        <v> </v>
      </c>
    </row>
    <row r="59" spans="1:8" ht="12.75">
      <c r="A59" s="73" t="s">
        <v>125</v>
      </c>
      <c r="B59" s="39">
        <f>'PFA vs. Bid Data'!G60</f>
        <v>0</v>
      </c>
      <c r="C59" s="10" t="str">
        <f t="shared" si="9"/>
        <v> </v>
      </c>
      <c r="D59" s="182" t="s">
        <v>148</v>
      </c>
      <c r="E59" s="39" t="e">
        <f>'PFA vs. Bid Data'!#REF!</f>
        <v>#REF!</v>
      </c>
      <c r="F59" s="10" t="e">
        <f t="shared" si="10"/>
        <v>#REF!</v>
      </c>
      <c r="G59" s="83">
        <f>'PFA vs. Bid Data'!I60</f>
        <v>0</v>
      </c>
      <c r="H59" s="11" t="str">
        <f t="shared" si="11"/>
        <v> </v>
      </c>
    </row>
    <row r="60" spans="1:8" ht="12.75">
      <c r="A60" s="73" t="s">
        <v>126</v>
      </c>
      <c r="B60" s="39">
        <f>'PFA vs. Bid Data'!G61</f>
        <v>0</v>
      </c>
      <c r="C60" s="10" t="str">
        <f t="shared" si="9"/>
        <v> </v>
      </c>
      <c r="D60" s="182" t="s">
        <v>149</v>
      </c>
      <c r="E60" s="39" t="e">
        <f>'PFA vs. Bid Data'!#REF!</f>
        <v>#REF!</v>
      </c>
      <c r="F60" s="10" t="e">
        <f t="shared" si="10"/>
        <v>#REF!</v>
      </c>
      <c r="G60" s="83">
        <f>'PFA vs. Bid Data'!I61</f>
        <v>0</v>
      </c>
      <c r="H60" s="11" t="str">
        <f t="shared" si="11"/>
        <v> </v>
      </c>
    </row>
    <row r="61" spans="1:8" ht="12.75">
      <c r="A61" s="73" t="s">
        <v>121</v>
      </c>
      <c r="B61" s="39">
        <f>'PFA vs. Bid Data'!G62</f>
        <v>0</v>
      </c>
      <c r="C61" s="10" t="str">
        <f t="shared" si="9"/>
        <v> </v>
      </c>
      <c r="D61" s="182" t="s">
        <v>150</v>
      </c>
      <c r="E61" s="39" t="e">
        <f>'PFA vs. Bid Data'!#REF!</f>
        <v>#REF!</v>
      </c>
      <c r="F61" s="10" t="e">
        <f t="shared" si="10"/>
        <v>#REF!</v>
      </c>
      <c r="G61" s="83">
        <f>'PFA vs. Bid Data'!I62</f>
        <v>0</v>
      </c>
      <c r="H61" s="11" t="str">
        <f t="shared" si="11"/>
        <v> </v>
      </c>
    </row>
    <row r="62" spans="1:8" ht="12.75">
      <c r="A62" s="73" t="s">
        <v>127</v>
      </c>
      <c r="B62" s="39">
        <f>'PFA vs. Bid Data'!G63</f>
        <v>0</v>
      </c>
      <c r="C62" s="10" t="str">
        <f t="shared" si="9"/>
        <v> </v>
      </c>
      <c r="D62" s="182" t="s">
        <v>151</v>
      </c>
      <c r="E62" s="39" t="e">
        <f>'PFA vs. Bid Data'!#REF!</f>
        <v>#REF!</v>
      </c>
      <c r="F62" s="10" t="e">
        <f t="shared" si="10"/>
        <v>#REF!</v>
      </c>
      <c r="G62" s="83">
        <f>'PFA vs. Bid Data'!I63</f>
        <v>0</v>
      </c>
      <c r="H62" s="11" t="str">
        <f t="shared" si="11"/>
        <v> </v>
      </c>
    </row>
    <row r="63" spans="1:8" ht="12.75">
      <c r="A63" s="73" t="s">
        <v>128</v>
      </c>
      <c r="B63" s="39">
        <f>'PFA vs. Bid Data'!G64</f>
        <v>0</v>
      </c>
      <c r="C63" s="10" t="str">
        <f t="shared" si="9"/>
        <v> </v>
      </c>
      <c r="D63" s="182" t="s">
        <v>152</v>
      </c>
      <c r="E63" s="39" t="e">
        <f>'PFA vs. Bid Data'!#REF!</f>
        <v>#REF!</v>
      </c>
      <c r="F63" s="10" t="e">
        <f t="shared" si="10"/>
        <v>#REF!</v>
      </c>
      <c r="G63" s="83">
        <f>'PFA vs. Bid Data'!I64</f>
        <v>0</v>
      </c>
      <c r="H63" s="11" t="str">
        <f t="shared" si="11"/>
        <v> </v>
      </c>
    </row>
    <row r="64" spans="1:8" ht="12.75">
      <c r="A64" s="73" t="s">
        <v>129</v>
      </c>
      <c r="B64" s="39">
        <f>'PFA vs. Bid Data'!G65</f>
        <v>0</v>
      </c>
      <c r="C64" s="10" t="str">
        <f t="shared" si="9"/>
        <v> </v>
      </c>
      <c r="D64" s="182" t="s">
        <v>153</v>
      </c>
      <c r="E64" s="39" t="e">
        <f>'PFA vs. Bid Data'!#REF!</f>
        <v>#REF!</v>
      </c>
      <c r="F64" s="10" t="e">
        <f t="shared" si="10"/>
        <v>#REF!</v>
      </c>
      <c r="G64" s="83">
        <f>'PFA vs. Bid Data'!I65</f>
        <v>0</v>
      </c>
      <c r="H64" s="11" t="str">
        <f t="shared" si="11"/>
        <v> </v>
      </c>
    </row>
    <row r="65" spans="1:8" ht="12.75">
      <c r="A65" s="73" t="s">
        <v>130</v>
      </c>
      <c r="B65" s="39">
        <f>'PFA vs. Bid Data'!G66</f>
        <v>0</v>
      </c>
      <c r="C65" s="10" t="str">
        <f t="shared" si="9"/>
        <v> </v>
      </c>
      <c r="D65" s="182" t="s">
        <v>154</v>
      </c>
      <c r="E65" s="39" t="e">
        <f>'PFA vs. Bid Data'!#REF!</f>
        <v>#REF!</v>
      </c>
      <c r="F65" s="10" t="e">
        <f t="shared" si="10"/>
        <v>#REF!</v>
      </c>
      <c r="G65" s="83">
        <f>'PFA vs. Bid Data'!I66</f>
        <v>0</v>
      </c>
      <c r="H65" s="11" t="str">
        <f t="shared" si="11"/>
        <v> </v>
      </c>
    </row>
    <row r="66" spans="1:8" ht="12.75">
      <c r="A66" s="73" t="s">
        <v>131</v>
      </c>
      <c r="B66" s="39">
        <f>'PFA vs. Bid Data'!G67</f>
        <v>0</v>
      </c>
      <c r="C66" s="10" t="str">
        <f t="shared" si="9"/>
        <v> </v>
      </c>
      <c r="D66" s="182" t="s">
        <v>155</v>
      </c>
      <c r="E66" s="39" t="e">
        <f>'PFA vs. Bid Data'!#REF!</f>
        <v>#REF!</v>
      </c>
      <c r="F66" s="10" t="e">
        <f t="shared" si="10"/>
        <v>#REF!</v>
      </c>
      <c r="G66" s="83">
        <f>'PFA vs. Bid Data'!I67</f>
        <v>0</v>
      </c>
      <c r="H66" s="11" t="str">
        <f t="shared" si="11"/>
        <v> </v>
      </c>
    </row>
    <row r="67" spans="1:8" ht="12.75">
      <c r="A67" s="73" t="s">
        <v>132</v>
      </c>
      <c r="B67" s="39">
        <f>'PFA vs. Bid Data'!G68</f>
        <v>0</v>
      </c>
      <c r="C67" s="10" t="str">
        <f t="shared" si="9"/>
        <v> </v>
      </c>
      <c r="D67" s="182" t="s">
        <v>156</v>
      </c>
      <c r="E67" s="39" t="e">
        <f>'PFA vs. Bid Data'!#REF!</f>
        <v>#REF!</v>
      </c>
      <c r="F67" s="10" t="e">
        <f t="shared" si="10"/>
        <v>#REF!</v>
      </c>
      <c r="G67" s="83">
        <f>'PFA vs. Bid Data'!I68</f>
        <v>0</v>
      </c>
      <c r="H67" s="11" t="str">
        <f t="shared" si="11"/>
        <v> </v>
      </c>
    </row>
    <row r="68" spans="1:8" ht="12.75">
      <c r="A68" s="73" t="s">
        <v>133</v>
      </c>
      <c r="B68" s="39">
        <f>'PFA vs. Bid Data'!G69</f>
        <v>0</v>
      </c>
      <c r="C68" s="10" t="str">
        <f t="shared" si="9"/>
        <v> </v>
      </c>
      <c r="D68" s="182" t="s">
        <v>157</v>
      </c>
      <c r="E68" s="39" t="e">
        <f>'PFA vs. Bid Data'!#REF!</f>
        <v>#REF!</v>
      </c>
      <c r="F68" s="10" t="e">
        <f t="shared" si="10"/>
        <v>#REF!</v>
      </c>
      <c r="G68" s="83">
        <f>'PFA vs. Bid Data'!I69</f>
        <v>0</v>
      </c>
      <c r="H68" s="11" t="str">
        <f t="shared" si="11"/>
        <v> </v>
      </c>
    </row>
    <row r="69" spans="1:8" ht="12.75">
      <c r="A69" s="73" t="s">
        <v>134</v>
      </c>
      <c r="B69" s="39">
        <f>'PFA vs. Bid Data'!G70</f>
        <v>0</v>
      </c>
      <c r="C69" s="10" t="str">
        <f t="shared" si="9"/>
        <v> </v>
      </c>
      <c r="D69" s="182" t="s">
        <v>158</v>
      </c>
      <c r="E69" s="39" t="e">
        <f>'PFA vs. Bid Data'!#REF!</f>
        <v>#REF!</v>
      </c>
      <c r="F69" s="10" t="e">
        <f t="shared" si="10"/>
        <v>#REF!</v>
      </c>
      <c r="G69" s="83">
        <f>'PFA vs. Bid Data'!I70</f>
        <v>0</v>
      </c>
      <c r="H69" s="11" t="str">
        <f t="shared" si="11"/>
        <v> </v>
      </c>
    </row>
    <row r="70" spans="1:8" ht="12.75">
      <c r="A70" s="73" t="s">
        <v>135</v>
      </c>
      <c r="B70" s="39">
        <f>'PFA vs. Bid Data'!G71</f>
        <v>0</v>
      </c>
      <c r="C70" s="10" t="str">
        <f t="shared" si="9"/>
        <v> </v>
      </c>
      <c r="D70" s="182" t="s">
        <v>159</v>
      </c>
      <c r="E70" s="39" t="e">
        <f>'PFA vs. Bid Data'!#REF!</f>
        <v>#REF!</v>
      </c>
      <c r="F70" s="10" t="e">
        <f t="shared" si="10"/>
        <v>#REF!</v>
      </c>
      <c r="G70" s="83">
        <f>'PFA vs. Bid Data'!I71</f>
        <v>0</v>
      </c>
      <c r="H70" s="11" t="str">
        <f t="shared" si="11"/>
        <v> </v>
      </c>
    </row>
    <row r="71" spans="1:8" ht="12.75">
      <c r="A71" s="73" t="s">
        <v>136</v>
      </c>
      <c r="B71" s="39">
        <f>'PFA vs. Bid Data'!G72</f>
        <v>0</v>
      </c>
      <c r="C71" s="10" t="str">
        <f t="shared" si="9"/>
        <v> </v>
      </c>
      <c r="D71" s="182" t="s">
        <v>160</v>
      </c>
      <c r="E71" s="39" t="e">
        <f>'PFA vs. Bid Data'!#REF!</f>
        <v>#REF!</v>
      </c>
      <c r="F71" s="10" t="e">
        <f t="shared" si="10"/>
        <v>#REF!</v>
      </c>
      <c r="G71" s="83">
        <f>'PFA vs. Bid Data'!I72</f>
        <v>0</v>
      </c>
      <c r="H71" s="11" t="str">
        <f t="shared" si="11"/>
        <v> </v>
      </c>
    </row>
    <row r="72" spans="1:8" ht="12.75">
      <c r="A72" s="73" t="s">
        <v>137</v>
      </c>
      <c r="B72" s="39">
        <f>'PFA vs. Bid Data'!G73</f>
        <v>0</v>
      </c>
      <c r="C72" s="10" t="str">
        <f t="shared" si="9"/>
        <v> </v>
      </c>
      <c r="D72" s="182" t="s">
        <v>161</v>
      </c>
      <c r="E72" s="39" t="e">
        <f>'PFA vs. Bid Data'!#REF!</f>
        <v>#REF!</v>
      </c>
      <c r="F72" s="10" t="e">
        <f t="shared" si="10"/>
        <v>#REF!</v>
      </c>
      <c r="G72" s="83">
        <f>'PFA vs. Bid Data'!I73</f>
        <v>0</v>
      </c>
      <c r="H72" s="11" t="str">
        <f t="shared" si="11"/>
        <v> </v>
      </c>
    </row>
    <row r="73" spans="1:8" ht="12.75">
      <c r="A73" s="73" t="s">
        <v>138</v>
      </c>
      <c r="B73" s="39">
        <f>'PFA vs. Bid Data'!G74</f>
        <v>0</v>
      </c>
      <c r="C73" s="10" t="str">
        <f t="shared" si="9"/>
        <v> </v>
      </c>
      <c r="D73" s="182" t="s">
        <v>162</v>
      </c>
      <c r="E73" s="39" t="e">
        <f>'PFA vs. Bid Data'!#REF!</f>
        <v>#REF!</v>
      </c>
      <c r="F73" s="10" t="e">
        <f t="shared" si="10"/>
        <v>#REF!</v>
      </c>
      <c r="G73" s="83">
        <f>'PFA vs. Bid Data'!I74</f>
        <v>0</v>
      </c>
      <c r="H73" s="11" t="str">
        <f t="shared" si="11"/>
        <v> </v>
      </c>
    </row>
    <row r="74" spans="1:8" ht="12.75">
      <c r="A74" s="73" t="s">
        <v>139</v>
      </c>
      <c r="B74" s="39">
        <f>'PFA vs. Bid Data'!G75</f>
        <v>0</v>
      </c>
      <c r="C74" s="10" t="str">
        <f t="shared" si="9"/>
        <v> </v>
      </c>
      <c r="D74" s="182" t="s">
        <v>163</v>
      </c>
      <c r="E74" s="39" t="e">
        <f>'PFA vs. Bid Data'!#REF!</f>
        <v>#REF!</v>
      </c>
      <c r="F74" s="10" t="e">
        <f t="shared" si="10"/>
        <v>#REF!</v>
      </c>
      <c r="G74" s="83">
        <f>'PFA vs. Bid Data'!I75</f>
        <v>0</v>
      </c>
      <c r="H74" s="11" t="str">
        <f t="shared" si="11"/>
        <v> </v>
      </c>
    </row>
    <row r="75" spans="1:8" ht="12.75">
      <c r="A75" s="73" t="s">
        <v>140</v>
      </c>
      <c r="B75" s="39">
        <f>'PFA vs. Bid Data'!G76</f>
        <v>0</v>
      </c>
      <c r="C75" s="10" t="str">
        <f t="shared" si="9"/>
        <v> </v>
      </c>
      <c r="D75" s="182" t="s">
        <v>164</v>
      </c>
      <c r="E75" s="39" t="e">
        <f>'PFA vs. Bid Data'!#REF!</f>
        <v>#REF!</v>
      </c>
      <c r="F75" s="10" t="e">
        <f t="shared" si="10"/>
        <v>#REF!</v>
      </c>
      <c r="G75" s="83">
        <f>'PFA vs. Bid Data'!I76</f>
        <v>0</v>
      </c>
      <c r="H75" s="11" t="str">
        <f t="shared" si="11"/>
        <v> </v>
      </c>
    </row>
    <row r="76" spans="1:8" ht="12.75">
      <c r="A76" s="132" t="s">
        <v>141</v>
      </c>
      <c r="B76" s="39">
        <f>'PFA vs. Bid Data'!G77</f>
        <v>0</v>
      </c>
      <c r="C76" s="10" t="str">
        <f t="shared" si="9"/>
        <v> </v>
      </c>
      <c r="D76" s="183" t="s">
        <v>165</v>
      </c>
      <c r="E76" s="39" t="e">
        <f>'PFA vs. Bid Data'!#REF!</f>
        <v>#REF!</v>
      </c>
      <c r="F76" s="10" t="e">
        <f t="shared" si="10"/>
        <v>#REF!</v>
      </c>
      <c r="G76" s="83">
        <f>'PFA vs. Bid Data'!I77</f>
        <v>0</v>
      </c>
      <c r="H76" s="11" t="str">
        <f t="shared" si="11"/>
        <v> </v>
      </c>
    </row>
    <row r="77" spans="1:8" ht="12.75">
      <c r="A77" s="73" t="s">
        <v>142</v>
      </c>
      <c r="B77" s="39">
        <f>'PFA vs. Bid Data'!G78</f>
        <v>0</v>
      </c>
      <c r="C77" s="10" t="str">
        <f t="shared" si="9"/>
        <v> </v>
      </c>
      <c r="D77" s="182" t="s">
        <v>166</v>
      </c>
      <c r="E77" s="39" t="e">
        <f>'PFA vs. Bid Data'!#REF!</f>
        <v>#REF!</v>
      </c>
      <c r="F77" s="10" t="e">
        <f t="shared" si="10"/>
        <v>#REF!</v>
      </c>
      <c r="G77" s="83">
        <f>'PFA vs. Bid Data'!I78</f>
        <v>0</v>
      </c>
      <c r="H77" s="11" t="str">
        <f t="shared" si="11"/>
        <v> </v>
      </c>
    </row>
    <row r="78" spans="1:8" ht="12.75">
      <c r="A78" s="73" t="s">
        <v>143</v>
      </c>
      <c r="B78" s="39">
        <f>'PFA vs. Bid Data'!G79</f>
        <v>0</v>
      </c>
      <c r="C78" s="10" t="str">
        <f t="shared" si="9"/>
        <v> </v>
      </c>
      <c r="D78" s="182" t="s">
        <v>167</v>
      </c>
      <c r="E78" s="39" t="e">
        <f>'PFA vs. Bid Data'!#REF!</f>
        <v>#REF!</v>
      </c>
      <c r="F78" s="10" t="e">
        <f t="shared" si="10"/>
        <v>#REF!</v>
      </c>
      <c r="G78" s="83">
        <f>'PFA vs. Bid Data'!I79</f>
        <v>0</v>
      </c>
      <c r="H78" s="11" t="str">
        <f t="shared" si="11"/>
        <v> </v>
      </c>
    </row>
    <row r="79" spans="1:8" ht="12.75">
      <c r="A79" s="73" t="s">
        <v>173</v>
      </c>
      <c r="B79" s="42"/>
      <c r="C79" s="42"/>
      <c r="D79" s="42"/>
      <c r="E79" s="39" t="e">
        <f>'PFA vs. Bid Data'!#REF!</f>
        <v>#REF!</v>
      </c>
      <c r="F79" s="10" t="e">
        <f t="shared" si="10"/>
        <v>#REF!</v>
      </c>
      <c r="G79" s="173"/>
      <c r="H79" s="166"/>
    </row>
    <row r="80" spans="1:8" ht="15.75">
      <c r="A80" s="36" t="s">
        <v>168</v>
      </c>
      <c r="B80" s="14" t="e">
        <f>SUM(B51:B78)</f>
        <v>#REF!</v>
      </c>
      <c r="C80" s="14" t="e">
        <f>SUM(C51:C78)</f>
        <v>#REF!</v>
      </c>
      <c r="D80" s="45"/>
      <c r="E80" s="14" t="e">
        <f>SUM(E51:E79)</f>
        <v>#REF!</v>
      </c>
      <c r="F80" s="14" t="e">
        <f>SUM(F51:F79)</f>
        <v>#REF!</v>
      </c>
      <c r="G80" s="81" t="e">
        <f>SUM(G51:G78)</f>
        <v>#REF!</v>
      </c>
      <c r="H80" s="43" t="e">
        <f>SUM(H51:H78)</f>
        <v>#REF!</v>
      </c>
    </row>
    <row r="81" spans="1:8" ht="15.75">
      <c r="A81" s="44" t="s">
        <v>89</v>
      </c>
      <c r="B81" s="157"/>
      <c r="C81" s="157"/>
      <c r="D81" s="45"/>
      <c r="E81" s="31"/>
      <c r="F81" s="31"/>
      <c r="G81" s="172"/>
      <c r="H81" s="32"/>
    </row>
    <row r="82" spans="1:8" s="149" customFormat="1" ht="12.75" customHeight="1">
      <c r="A82" s="165" t="str">
        <f>'PFA vs. Bid Data'!A83</f>
        <v>Alt. 1 - Add PFA description or delete if not applicable</v>
      </c>
      <c r="B82" s="39">
        <f>'PFA vs. Bid Data'!G83</f>
        <v>0</v>
      </c>
      <c r="C82" s="10" t="str">
        <f>IF(B82=0," ",B82)</f>
        <v> </v>
      </c>
      <c r="D82" s="162"/>
      <c r="E82" s="39" t="e">
        <f>'PFA vs. Bid Data'!#REF!</f>
        <v>#REF!</v>
      </c>
      <c r="F82" s="10" t="e">
        <f>IF(E82=0," ",E82)</f>
        <v>#REF!</v>
      </c>
      <c r="G82" s="83">
        <f>'PFA vs. Bid Data'!I83</f>
        <v>0</v>
      </c>
      <c r="H82" s="11" t="str">
        <f>IF(G82=0," ",G82)</f>
        <v> </v>
      </c>
    </row>
    <row r="83" spans="1:8" s="149" customFormat="1" ht="12.75" customHeight="1">
      <c r="A83" s="165" t="str">
        <f>'PFA vs. Bid Data'!A84</f>
        <v>Alt. 2 - Add PFA description or delete if not appilcable</v>
      </c>
      <c r="B83" s="39">
        <f>'PFA vs. Bid Data'!G84</f>
        <v>0</v>
      </c>
      <c r="C83" s="10" t="str">
        <f>IF(B83=0," ",B83)</f>
        <v> </v>
      </c>
      <c r="D83" s="162"/>
      <c r="E83" s="39" t="e">
        <f>'PFA vs. Bid Data'!#REF!</f>
        <v>#REF!</v>
      </c>
      <c r="F83" s="10" t="e">
        <f>IF(E83=0," ",E83)</f>
        <v>#REF!</v>
      </c>
      <c r="G83" s="83">
        <f>'PFA vs. Bid Data'!I84</f>
        <v>0</v>
      </c>
      <c r="H83" s="11" t="str">
        <f>IF(G83=0," ",G83)</f>
        <v> </v>
      </c>
    </row>
    <row r="84" spans="1:8" s="149" customFormat="1" ht="12.75" customHeight="1">
      <c r="A84" s="165" t="str">
        <f>'PFA vs. Bid Data'!A85</f>
        <v>Alt. 3 - Add PFA description or delete if not appicable</v>
      </c>
      <c r="B84" s="39">
        <f>'PFA vs. Bid Data'!G85</f>
        <v>0</v>
      </c>
      <c r="C84" s="10" t="str">
        <f>IF(B84=0," ",B84)</f>
        <v> </v>
      </c>
      <c r="D84" s="162"/>
      <c r="E84" s="39" t="e">
        <f>'PFA vs. Bid Data'!#REF!</f>
        <v>#REF!</v>
      </c>
      <c r="F84" s="10" t="e">
        <f>IF(E84=0," ",E84)</f>
        <v>#REF!</v>
      </c>
      <c r="G84" s="83">
        <f>'PFA vs. Bid Data'!I85</f>
        <v>0</v>
      </c>
      <c r="H84" s="11" t="str">
        <f>IF(G84=0," ",G84)</f>
        <v> </v>
      </c>
    </row>
    <row r="85" spans="1:8" ht="12.75">
      <c r="A85" s="56" t="s">
        <v>90</v>
      </c>
      <c r="B85" s="14">
        <f>SUM(B82:B84)</f>
        <v>0</v>
      </c>
      <c r="C85" s="14">
        <f>SUM(C82:C84)</f>
        <v>0</v>
      </c>
      <c r="D85" s="12" t="s">
        <v>91</v>
      </c>
      <c r="E85" s="14" t="e">
        <f>SUM(E82:E84)</f>
        <v>#REF!</v>
      </c>
      <c r="F85" s="14" t="e">
        <f>SUM(F82:F84)</f>
        <v>#REF!</v>
      </c>
      <c r="G85" s="81">
        <f>SUM(G82:G84)</f>
        <v>0</v>
      </c>
      <c r="H85" s="43">
        <f>SUM(H82:H84)</f>
        <v>0</v>
      </c>
    </row>
    <row r="86" spans="1:8" ht="12.75">
      <c r="A86" s="177"/>
      <c r="B86" s="153"/>
      <c r="C86" s="153"/>
      <c r="D86" s="178"/>
      <c r="E86" s="46"/>
      <c r="F86" s="46"/>
      <c r="G86" s="172"/>
      <c r="H86" s="32"/>
    </row>
    <row r="87" spans="1:8" ht="12.75">
      <c r="A87" s="56" t="s">
        <v>172</v>
      </c>
      <c r="B87" s="41" t="e">
        <f>'PFA vs. Bid Data'!#REF!</f>
        <v>#REF!</v>
      </c>
      <c r="C87" s="10" t="e">
        <f>IF(B87=0,0,B87)</f>
        <v>#REF!</v>
      </c>
      <c r="D87" s="12" t="s">
        <v>92</v>
      </c>
      <c r="E87" s="41" t="e">
        <f>'PFA vs. Bid Data'!#REF!</f>
        <v>#REF!</v>
      </c>
      <c r="F87" s="10" t="e">
        <f>IF(E87=0,0,E87)</f>
        <v>#REF!</v>
      </c>
      <c r="G87" s="98" t="e">
        <f>'PFA vs. Bid Data'!#REF!</f>
        <v>#REF!</v>
      </c>
      <c r="H87" s="11" t="e">
        <f>IF(G87=0,0,G87)</f>
        <v>#REF!</v>
      </c>
    </row>
    <row r="88" spans="1:8" ht="12.75">
      <c r="A88" s="177" t="s">
        <v>93</v>
      </c>
      <c r="B88" s="153"/>
      <c r="C88" s="153"/>
      <c r="D88" s="178"/>
      <c r="E88" s="31"/>
      <c r="F88" s="31"/>
      <c r="G88" s="172"/>
      <c r="H88" s="32"/>
    </row>
    <row r="89" spans="1:8" ht="12.75">
      <c r="A89" s="56" t="s">
        <v>94</v>
      </c>
      <c r="B89" s="39">
        <f>'PFA vs. Bid Data'!G88</f>
        <v>0</v>
      </c>
      <c r="C89" s="10" t="str">
        <f>IF(B89=0," ",B89)</f>
        <v> </v>
      </c>
      <c r="D89" s="9" t="s">
        <v>95</v>
      </c>
      <c r="E89" s="39" t="e">
        <f>'PFA vs. Bid Data'!#REF!</f>
        <v>#REF!</v>
      </c>
      <c r="F89" s="10" t="e">
        <f>IF(E89=0," ",E89)</f>
        <v>#REF!</v>
      </c>
      <c r="G89" s="83">
        <f>'PFA vs. Bid Data'!I88</f>
        <v>0</v>
      </c>
      <c r="H89" s="11" t="str">
        <f>IF(G89=0," ",G89)</f>
        <v> </v>
      </c>
    </row>
    <row r="90" spans="1:8" ht="12.75">
      <c r="A90" s="56" t="s">
        <v>96</v>
      </c>
      <c r="B90" s="39">
        <f>'PFA vs. Bid Data'!G89</f>
        <v>0</v>
      </c>
      <c r="C90" s="10" t="str">
        <f>IF(B90=0," ",B90)</f>
        <v> </v>
      </c>
      <c r="D90" s="9" t="s">
        <v>97</v>
      </c>
      <c r="E90" s="39" t="e">
        <f>'PFA vs. Bid Data'!#REF!</f>
        <v>#REF!</v>
      </c>
      <c r="F90" s="10" t="e">
        <f>IF(E90=0," ",E90)</f>
        <v>#REF!</v>
      </c>
      <c r="G90" s="83">
        <f>'PFA vs. Bid Data'!I89</f>
        <v>0</v>
      </c>
      <c r="H90" s="11" t="str">
        <f>IF(G90=0," ",G90)</f>
        <v> </v>
      </c>
    </row>
    <row r="91" spans="1:8" ht="12.75">
      <c r="A91" s="56" t="s">
        <v>98</v>
      </c>
      <c r="B91" s="39">
        <f>'PFA vs. Bid Data'!G90</f>
        <v>0</v>
      </c>
      <c r="C91" s="10" t="str">
        <f>IF(B91=0," ",B91)</f>
        <v> </v>
      </c>
      <c r="D91" s="9" t="s">
        <v>99</v>
      </c>
      <c r="E91" s="39" t="e">
        <f>'PFA vs. Bid Data'!#REF!</f>
        <v>#REF!</v>
      </c>
      <c r="F91" s="10" t="e">
        <f>IF(E91=0," ",E91)</f>
        <v>#REF!</v>
      </c>
      <c r="G91" s="83">
        <f>'PFA vs. Bid Data'!I90</f>
        <v>0</v>
      </c>
      <c r="H91" s="11" t="str">
        <f>IF(G91=0," ",G91)</f>
        <v> </v>
      </c>
    </row>
    <row r="92" spans="1:8" ht="12.75">
      <c r="A92" s="56" t="s">
        <v>100</v>
      </c>
      <c r="B92" s="39">
        <f>'PFA vs. Bid Data'!G91</f>
        <v>0</v>
      </c>
      <c r="C92" s="10" t="str">
        <f>IF(B92=0," ",B92)</f>
        <v> </v>
      </c>
      <c r="D92" s="9" t="s">
        <v>101</v>
      </c>
      <c r="E92" s="39" t="e">
        <f>'PFA vs. Bid Data'!#REF!</f>
        <v>#REF!</v>
      </c>
      <c r="F92" s="10" t="e">
        <f>IF(E92=0," ",E92)</f>
        <v>#REF!</v>
      </c>
      <c r="G92" s="83">
        <f>'PFA vs. Bid Data'!I91</f>
        <v>0</v>
      </c>
      <c r="H92" s="11" t="str">
        <f>IF(G92=0," ",G92)</f>
        <v> </v>
      </c>
    </row>
    <row r="93" spans="1:8" ht="15.75">
      <c r="A93" s="13" t="s">
        <v>102</v>
      </c>
      <c r="B93" s="14">
        <f>SUM(B89:B92)</f>
        <v>0</v>
      </c>
      <c r="C93" s="14">
        <f>SUM(C89:C92)</f>
        <v>0</v>
      </c>
      <c r="D93" s="45"/>
      <c r="E93" s="28" t="e">
        <f>SUM(E89:E92)</f>
        <v>#REF!</v>
      </c>
      <c r="F93" s="28" t="e">
        <f>SUM(F89:F92)</f>
        <v>#REF!</v>
      </c>
      <c r="G93" s="170">
        <f>SUM(G89:G92)</f>
        <v>0</v>
      </c>
      <c r="H93" s="15">
        <f>SUM(H89:H92)</f>
        <v>0</v>
      </c>
    </row>
    <row r="94" spans="1:8" ht="12.75">
      <c r="A94" s="66" t="s">
        <v>103</v>
      </c>
      <c r="B94" s="184"/>
      <c r="C94" s="184"/>
      <c r="D94" s="67"/>
      <c r="E94" s="31"/>
      <c r="F94" s="31"/>
      <c r="G94" s="172"/>
      <c r="H94" s="32"/>
    </row>
    <row r="95" spans="1:8" ht="12.75">
      <c r="A95" s="57" t="s">
        <v>83</v>
      </c>
      <c r="B95" s="41">
        <f>'PFA vs. Bid Data'!G94</f>
        <v>0</v>
      </c>
      <c r="C95" s="10" t="str">
        <f>IF(B95=0," ",B95)</f>
        <v> </v>
      </c>
      <c r="D95" s="9" t="s">
        <v>104</v>
      </c>
      <c r="E95" s="41" t="e">
        <f>'PFA vs. Bid Data'!#REF!</f>
        <v>#REF!</v>
      </c>
      <c r="F95" s="10" t="e">
        <f>IF(E95=0," ",E95)</f>
        <v>#REF!</v>
      </c>
      <c r="G95" s="98">
        <f>'PFA vs. Bid Data'!I94</f>
        <v>0</v>
      </c>
      <c r="H95" s="11" t="str">
        <f>IF(G95=0," ",G95)</f>
        <v> </v>
      </c>
    </row>
    <row r="96" spans="1:8" ht="12.75">
      <c r="A96" s="57" t="s">
        <v>82</v>
      </c>
      <c r="B96" s="41">
        <f>'PFA vs. Bid Data'!G95</f>
        <v>0</v>
      </c>
      <c r="C96" s="10" t="str">
        <f>IF(B96=0," ",B96)</f>
        <v> </v>
      </c>
      <c r="D96" s="9" t="s">
        <v>105</v>
      </c>
      <c r="E96" s="41" t="e">
        <f>'PFA vs. Bid Data'!#REF!</f>
        <v>#REF!</v>
      </c>
      <c r="F96" s="10" t="e">
        <f>IF(E96=0," ",E96)</f>
        <v>#REF!</v>
      </c>
      <c r="G96" s="98">
        <f>'PFA vs. Bid Data'!I95</f>
        <v>0</v>
      </c>
      <c r="H96" s="11" t="str">
        <f>IF(G96=0," ",G96)</f>
        <v> </v>
      </c>
    </row>
    <row r="97" spans="1:8" ht="12.75">
      <c r="A97" s="57" t="s">
        <v>106</v>
      </c>
      <c r="B97" s="41">
        <f>'PFA vs. Bid Data'!G96</f>
        <v>0</v>
      </c>
      <c r="C97" s="10" t="str">
        <f>IF(B97=0," ",B97)</f>
        <v> </v>
      </c>
      <c r="D97" s="9" t="s">
        <v>107</v>
      </c>
      <c r="E97" s="41" t="e">
        <f>'PFA vs. Bid Data'!#REF!</f>
        <v>#REF!</v>
      </c>
      <c r="F97" s="10" t="e">
        <f>IF(E97=0," ",E97)</f>
        <v>#REF!</v>
      </c>
      <c r="G97" s="98">
        <f>'PFA vs. Bid Data'!I96</f>
        <v>0</v>
      </c>
      <c r="H97" s="11" t="str">
        <f>IF(G97=0," ",G97)</f>
        <v> </v>
      </c>
    </row>
    <row r="98" spans="1:8" ht="12.75">
      <c r="A98" s="56" t="s">
        <v>108</v>
      </c>
      <c r="B98" s="153"/>
      <c r="C98" s="153"/>
      <c r="D98" s="67"/>
      <c r="E98" s="41" t="e">
        <f>'PFA vs. Bid Data'!#REF!</f>
        <v>#REF!</v>
      </c>
      <c r="F98" s="10" t="e">
        <f>IF(E98=0," ",E98)</f>
        <v>#REF!</v>
      </c>
      <c r="G98" s="172"/>
      <c r="H98" s="32"/>
    </row>
    <row r="99" spans="1:8" ht="12.75">
      <c r="A99" s="47" t="s">
        <v>109</v>
      </c>
      <c r="B99" s="14">
        <f>SUM(B95:B97)</f>
        <v>0</v>
      </c>
      <c r="C99" s="14">
        <f>SUM(C95:C97)</f>
        <v>0</v>
      </c>
      <c r="D99" s="67"/>
      <c r="E99" s="28" t="e">
        <f>SUM(E95:E98)</f>
        <v>#REF!</v>
      </c>
      <c r="F99" s="28" t="e">
        <f>SUM(F95:F98)</f>
        <v>#REF!</v>
      </c>
      <c r="G99" s="170">
        <f>SUM(G95:G97)</f>
        <v>0</v>
      </c>
      <c r="H99" s="15">
        <f>SUM(H95:H97)</f>
        <v>0</v>
      </c>
    </row>
    <row r="100" spans="1:8" ht="12.75">
      <c r="A100" s="177" t="s">
        <v>110</v>
      </c>
      <c r="B100" s="153"/>
      <c r="C100" s="153"/>
      <c r="D100" s="178"/>
      <c r="E100" s="31"/>
      <c r="F100" s="31"/>
      <c r="G100" s="172"/>
      <c r="H100" s="32"/>
    </row>
    <row r="101" spans="1:8" ht="12.75">
      <c r="A101" s="179" t="s">
        <v>171</v>
      </c>
      <c r="B101" s="39" t="e">
        <f>'PFA vs. Bid Data'!#REF!</f>
        <v>#REF!</v>
      </c>
      <c r="C101" s="10" t="e">
        <f>IF(B101=0,0,B101)</f>
        <v>#REF!</v>
      </c>
      <c r="D101" s="9" t="s">
        <v>111</v>
      </c>
      <c r="E101" s="39" t="e">
        <f>'PFA vs. Bid Data'!#REF!</f>
        <v>#REF!</v>
      </c>
      <c r="F101" s="10" t="e">
        <f>IF(E101=0,0,E101)</f>
        <v>#REF!</v>
      </c>
      <c r="G101" s="83" t="e">
        <f>'PFA vs. Bid Data'!#REF!</f>
        <v>#REF!</v>
      </c>
      <c r="H101" s="11" t="e">
        <f>IF(G101=0,0,G101)</f>
        <v>#REF!</v>
      </c>
    </row>
    <row r="102" spans="1:8" ht="13.5" thickBot="1">
      <c r="A102" s="48" t="s">
        <v>112</v>
      </c>
      <c r="B102" s="158"/>
      <c r="C102" s="158"/>
      <c r="D102" s="87"/>
      <c r="E102" s="49"/>
      <c r="F102" s="49"/>
      <c r="G102" s="174">
        <f>'PFA vs. Bid Data'!I99</f>
        <v>0</v>
      </c>
      <c r="H102" s="11">
        <f>IF(G102=0,0,G102)</f>
        <v>0</v>
      </c>
    </row>
    <row r="103" spans="1:8" ht="16.5" thickBot="1">
      <c r="A103" s="50" t="s">
        <v>113</v>
      </c>
      <c r="B103" s="159" t="e">
        <f>B101+B99+B93+B87+B80+B49+B42+B24+B85+B44+B8</f>
        <v>#REF!</v>
      </c>
      <c r="C103" s="159" t="e">
        <f>C101+C99+C93+C87+C80+C49+C42+C24+C85+C44+C8</f>
        <v>#REF!</v>
      </c>
      <c r="D103" s="88"/>
      <c r="E103" s="159" t="e">
        <f>E101+E99+E93+E87+E80+E49+E42+E24+E85+E44+E8</f>
        <v>#REF!</v>
      </c>
      <c r="F103" s="159" t="e">
        <f>F101+F99+F93+F87+F80+F49+F42+F24+F85+F44+F8</f>
        <v>#REF!</v>
      </c>
      <c r="G103" s="168" t="e">
        <f>G102+G101+G99+G93+G87+G80+G49+G42+G24+G85+G44+G8</f>
        <v>#REF!</v>
      </c>
      <c r="H103" s="161" t="e">
        <f>H102+H101+H99+H93+H87+H80+H49+H42+H24+H85+H44+H8</f>
        <v>#REF!</v>
      </c>
    </row>
    <row r="104" spans="1:8" ht="15">
      <c r="A104" s="51" t="s">
        <v>89</v>
      </c>
      <c r="B104" s="75">
        <f>B85</f>
        <v>0</v>
      </c>
      <c r="C104" s="75">
        <f>C85</f>
        <v>0</v>
      </c>
      <c r="D104" s="51"/>
      <c r="E104" s="68"/>
      <c r="F104" s="68"/>
      <c r="G104" s="69"/>
      <c r="H104" s="69"/>
    </row>
    <row r="105" spans="1:8" ht="15">
      <c r="A105" s="52" t="s">
        <v>114</v>
      </c>
      <c r="B105" s="76" t="e">
        <f>H103</f>
        <v>#REF!</v>
      </c>
      <c r="C105" s="76" t="e">
        <f>H103</f>
        <v>#REF!</v>
      </c>
      <c r="D105" s="52"/>
      <c r="E105" s="53"/>
      <c r="F105" s="53"/>
      <c r="G105" s="54"/>
      <c r="H105" s="54"/>
    </row>
    <row r="106" spans="1:8" ht="15">
      <c r="A106" s="52" t="s">
        <v>115</v>
      </c>
      <c r="B106" s="76" t="e">
        <f>E103</f>
        <v>#REF!</v>
      </c>
      <c r="C106" s="76" t="e">
        <f>F103</f>
        <v>#REF!</v>
      </c>
      <c r="D106" s="52"/>
      <c r="E106" s="53"/>
      <c r="F106" s="53"/>
      <c r="G106" s="54"/>
      <c r="H106" s="54"/>
    </row>
    <row r="107" spans="1:8" ht="15">
      <c r="A107" s="52" t="s">
        <v>116</v>
      </c>
      <c r="B107" s="76" t="e">
        <f>B103-B104-B105-B106</f>
        <v>#REF!</v>
      </c>
      <c r="C107" s="76" t="e">
        <f>C103-C104-C105-C106</f>
        <v>#REF!</v>
      </c>
      <c r="D107" s="52"/>
      <c r="E107" s="53"/>
      <c r="F107" s="53"/>
      <c r="G107" s="54"/>
      <c r="H107" s="54"/>
    </row>
    <row r="108" spans="1:8" ht="16.5" thickBot="1">
      <c r="A108" s="52" t="s">
        <v>117</v>
      </c>
      <c r="B108" s="74" t="e">
        <f>'PFA vs. Bid Data'!#REF!</f>
        <v>#REF!</v>
      </c>
      <c r="C108" s="74" t="e">
        <f>'PFA vs. Bid Data'!#REF!</f>
        <v>#REF!</v>
      </c>
      <c r="D108" s="52"/>
      <c r="E108" s="53"/>
      <c r="F108" s="53"/>
      <c r="G108" s="54"/>
      <c r="H108" s="54"/>
    </row>
    <row r="109" spans="1:8" ht="16.5" thickBot="1">
      <c r="A109" s="55" t="s">
        <v>175</v>
      </c>
      <c r="B109" s="160" t="e">
        <f>B107*B108</f>
        <v>#REF!</v>
      </c>
      <c r="C109" s="160" t="e">
        <f>C107*C108</f>
        <v>#REF!</v>
      </c>
      <c r="D109" s="89"/>
      <c r="E109" s="53"/>
      <c r="F109" s="53"/>
      <c r="G109" s="54"/>
      <c r="H109" s="54"/>
    </row>
    <row r="110" spans="1:8" ht="12.75">
      <c r="A110" s="185"/>
      <c r="B110" s="185"/>
      <c r="C110" s="185"/>
      <c r="D110" s="185"/>
      <c r="E110" s="186"/>
      <c r="F110" s="186"/>
      <c r="G110" s="70"/>
      <c r="H110" s="185"/>
    </row>
    <row r="111" spans="1:8" ht="84" customHeight="1">
      <c r="A111" s="377" t="e">
        <f>'PFA vs. Bid Data'!#REF!</f>
        <v>#REF!</v>
      </c>
      <c r="B111" s="377"/>
      <c r="C111" s="377"/>
      <c r="D111" s="377"/>
      <c r="E111" s="377"/>
      <c r="F111" s="377"/>
      <c r="G111" s="377"/>
      <c r="H111" s="377"/>
    </row>
    <row r="112" spans="1:8" ht="39" customHeight="1">
      <c r="A112" s="377" t="e">
        <f>'PFA vs. Bid Data'!#REF!</f>
        <v>#REF!</v>
      </c>
      <c r="B112" s="378"/>
      <c r="C112" s="378"/>
      <c r="D112" s="378"/>
      <c r="E112" s="378"/>
      <c r="F112" s="378"/>
      <c r="G112" s="378"/>
      <c r="H112" s="378"/>
    </row>
    <row r="113" spans="5:6" ht="12.75">
      <c r="E113" s="187"/>
      <c r="F113" s="187"/>
    </row>
    <row r="114" spans="5:6" ht="12.75">
      <c r="E114" s="187"/>
      <c r="F114" s="187"/>
    </row>
    <row r="115" spans="5:6" ht="12.75">
      <c r="E115" s="187"/>
      <c r="F115" s="187"/>
    </row>
    <row r="116" spans="5:6" ht="12.75">
      <c r="E116" s="187"/>
      <c r="F116" s="187"/>
    </row>
    <row r="117" spans="5:6" ht="12.75">
      <c r="E117" s="187"/>
      <c r="F117" s="187"/>
    </row>
    <row r="118" spans="5:6" ht="12.75">
      <c r="E118" s="187"/>
      <c r="F118" s="187"/>
    </row>
    <row r="119" spans="5:6" ht="12.75">
      <c r="E119" s="187"/>
      <c r="F119" s="187"/>
    </row>
    <row r="120" spans="5:6" ht="12.75">
      <c r="E120" s="187"/>
      <c r="F120" s="187"/>
    </row>
    <row r="121" spans="5:6" ht="12.75">
      <c r="E121" s="187"/>
      <c r="F121" s="187"/>
    </row>
    <row r="122" spans="5:6" ht="12.75">
      <c r="E122" s="187"/>
      <c r="F122" s="187"/>
    </row>
    <row r="123" spans="5:6" ht="12.75">
      <c r="E123" s="187"/>
      <c r="F123" s="187"/>
    </row>
    <row r="124" spans="5:6" ht="12.75">
      <c r="E124" s="187"/>
      <c r="F124" s="187"/>
    </row>
    <row r="125" spans="5:6" ht="12.75">
      <c r="E125" s="187"/>
      <c r="F125" s="187"/>
    </row>
    <row r="126" spans="5:6" ht="12.75">
      <c r="E126" s="187"/>
      <c r="F126" s="187"/>
    </row>
    <row r="127" spans="5:6" ht="12.75">
      <c r="E127" s="187"/>
      <c r="F127" s="187"/>
    </row>
    <row r="128" spans="5:6" ht="12.75">
      <c r="E128" s="187"/>
      <c r="F128" s="187"/>
    </row>
    <row r="129" spans="5:6" ht="12.75">
      <c r="E129" s="187"/>
      <c r="F129" s="187"/>
    </row>
    <row r="130" spans="5:6" ht="12.75">
      <c r="E130" s="187"/>
      <c r="F130" s="187"/>
    </row>
    <row r="131" spans="5:6" ht="12.75">
      <c r="E131" s="187"/>
      <c r="F131" s="187"/>
    </row>
    <row r="132" spans="5:6" ht="12.75">
      <c r="E132" s="187"/>
      <c r="F132" s="187"/>
    </row>
    <row r="133" spans="5:6" ht="12.75">
      <c r="E133" s="187"/>
      <c r="F133" s="187"/>
    </row>
    <row r="134" spans="5:6" ht="12.75">
      <c r="E134" s="187"/>
      <c r="F134" s="187"/>
    </row>
    <row r="135" spans="5:6" ht="12.75">
      <c r="E135" s="187"/>
      <c r="F135" s="187"/>
    </row>
    <row r="136" spans="5:6" ht="12.75">
      <c r="E136" s="187"/>
      <c r="F136" s="187"/>
    </row>
    <row r="137" spans="5:6" ht="12.75">
      <c r="E137" s="187"/>
      <c r="F137" s="187"/>
    </row>
    <row r="138" spans="5:6" ht="12.75">
      <c r="E138" s="187"/>
      <c r="F138" s="187"/>
    </row>
    <row r="139" spans="5:6" ht="12.75">
      <c r="E139" s="187"/>
      <c r="F139" s="187"/>
    </row>
    <row r="140" spans="5:6" ht="12.75">
      <c r="E140" s="187"/>
      <c r="F140" s="187"/>
    </row>
    <row r="141" spans="5:6" ht="12.75">
      <c r="E141" s="187"/>
      <c r="F141" s="187"/>
    </row>
    <row r="142" spans="5:6" ht="12.75">
      <c r="E142" s="187"/>
      <c r="F142" s="187"/>
    </row>
    <row r="143" spans="5:6" ht="12.75">
      <c r="E143" s="187"/>
      <c r="F143" s="187"/>
    </row>
    <row r="144" spans="5:6" ht="12.75">
      <c r="E144" s="187"/>
      <c r="F144" s="187"/>
    </row>
    <row r="145" spans="5:6" ht="12.75">
      <c r="E145" s="187"/>
      <c r="F145" s="187"/>
    </row>
    <row r="146" spans="5:6" ht="12.75">
      <c r="E146" s="187"/>
      <c r="F146" s="187"/>
    </row>
    <row r="147" spans="5:6" ht="12.75">
      <c r="E147" s="187"/>
      <c r="F147" s="187"/>
    </row>
    <row r="148" spans="5:6" ht="12.75">
      <c r="E148" s="187"/>
      <c r="F148" s="187"/>
    </row>
    <row r="149" spans="5:6" ht="12.75">
      <c r="E149" s="187"/>
      <c r="F149" s="187"/>
    </row>
    <row r="150" spans="5:6" ht="12.75">
      <c r="E150" s="187"/>
      <c r="F150" s="187"/>
    </row>
    <row r="151" spans="5:6" ht="12.75">
      <c r="E151" s="189"/>
      <c r="F151" s="189"/>
    </row>
    <row r="152" spans="5:6" ht="12.75">
      <c r="E152" s="189"/>
      <c r="F152" s="189"/>
    </row>
    <row r="153" spans="5:6" ht="12.75">
      <c r="E153" s="189"/>
      <c r="F153" s="189"/>
    </row>
    <row r="154" spans="5:6" ht="12.75">
      <c r="E154" s="189"/>
      <c r="F154" s="189"/>
    </row>
    <row r="155" spans="5:6" ht="12.75">
      <c r="E155" s="189"/>
      <c r="F155" s="189"/>
    </row>
    <row r="156" spans="5:6" ht="12.75">
      <c r="E156" s="189"/>
      <c r="F156" s="189"/>
    </row>
    <row r="157" spans="5:6" ht="12.75">
      <c r="E157" s="189"/>
      <c r="F157" s="189"/>
    </row>
    <row r="158" spans="5:6" ht="12.75">
      <c r="E158" s="189"/>
      <c r="F158" s="189"/>
    </row>
    <row r="159" spans="5:6" ht="12.75">
      <c r="E159" s="189"/>
      <c r="F159" s="189"/>
    </row>
    <row r="160" spans="5:6" ht="12.75">
      <c r="E160" s="189"/>
      <c r="F160" s="189"/>
    </row>
    <row r="161" spans="5:6" ht="12.75">
      <c r="E161" s="189"/>
      <c r="F161" s="189"/>
    </row>
    <row r="162" spans="5:6" ht="12.75">
      <c r="E162" s="189"/>
      <c r="F162" s="189"/>
    </row>
    <row r="163" spans="5:6" ht="12.75">
      <c r="E163" s="189"/>
      <c r="F163" s="189"/>
    </row>
    <row r="164" spans="5:6" ht="12.75">
      <c r="E164" s="189"/>
      <c r="F164" s="189"/>
    </row>
    <row r="165" spans="5:6" ht="12.75">
      <c r="E165" s="189"/>
      <c r="F165" s="189"/>
    </row>
    <row r="166" spans="5:6" ht="12.75">
      <c r="E166" s="189"/>
      <c r="F166" s="189"/>
    </row>
    <row r="167" spans="5:6" ht="12.75">
      <c r="E167" s="189"/>
      <c r="F167" s="189"/>
    </row>
    <row r="168" spans="5:6" ht="12.75">
      <c r="E168" s="189"/>
      <c r="F168" s="189"/>
    </row>
    <row r="169" spans="5:6" ht="12.75">
      <c r="E169" s="189"/>
      <c r="F169" s="189"/>
    </row>
    <row r="170" spans="5:6" ht="12.75">
      <c r="E170" s="189"/>
      <c r="F170" s="189"/>
    </row>
    <row r="171" spans="5:6" ht="12.75">
      <c r="E171" s="189"/>
      <c r="F171" s="189"/>
    </row>
    <row r="172" spans="5:6" ht="12.75">
      <c r="E172" s="189"/>
      <c r="F172" s="189"/>
    </row>
    <row r="173" spans="5:6" ht="12.75">
      <c r="E173" s="189"/>
      <c r="F173" s="189"/>
    </row>
    <row r="174" spans="5:6" ht="12.75">
      <c r="E174" s="189"/>
      <c r="F174" s="189"/>
    </row>
    <row r="175" spans="5:6" ht="12.75">
      <c r="E175" s="189"/>
      <c r="F175" s="189"/>
    </row>
    <row r="176" spans="5:6" ht="12.75">
      <c r="E176" s="189"/>
      <c r="F176" s="189"/>
    </row>
    <row r="177" spans="5:6" ht="12.75">
      <c r="E177" s="189"/>
      <c r="F177" s="189"/>
    </row>
    <row r="178" spans="5:6" ht="12.75">
      <c r="E178" s="189"/>
      <c r="F178" s="189"/>
    </row>
    <row r="179" spans="5:6" ht="12.75">
      <c r="E179" s="189"/>
      <c r="F179" s="189"/>
    </row>
    <row r="180" spans="5:6" ht="12.75">
      <c r="E180" s="189"/>
      <c r="F180" s="189"/>
    </row>
    <row r="181" spans="5:6" ht="12.75">
      <c r="E181" s="189"/>
      <c r="F181" s="189"/>
    </row>
    <row r="182" spans="5:6" ht="12.75">
      <c r="E182" s="189"/>
      <c r="F182" s="189"/>
    </row>
    <row r="183" spans="5:6" ht="12.75">
      <c r="E183" s="189"/>
      <c r="F183" s="189"/>
    </row>
    <row r="184" spans="5:6" ht="12.75">
      <c r="E184" s="189"/>
      <c r="F184" s="189"/>
    </row>
    <row r="185" spans="5:6" ht="12.75">
      <c r="E185" s="189"/>
      <c r="F185" s="189"/>
    </row>
    <row r="186" spans="5:6" ht="12.75">
      <c r="E186" s="189"/>
      <c r="F186" s="189"/>
    </row>
    <row r="187" spans="5:6" ht="12.75">
      <c r="E187" s="189"/>
      <c r="F187" s="189"/>
    </row>
    <row r="188" spans="5:6" ht="12.75">
      <c r="E188" s="189"/>
      <c r="F188" s="189"/>
    </row>
    <row r="189" spans="5:6" ht="12.75">
      <c r="E189" s="189"/>
      <c r="F189" s="189"/>
    </row>
    <row r="190" spans="5:6" ht="12.75">
      <c r="E190" s="189"/>
      <c r="F190" s="189"/>
    </row>
    <row r="191" spans="5:6" ht="12.75">
      <c r="E191" s="189"/>
      <c r="F191" s="189"/>
    </row>
    <row r="192" spans="5:6" ht="12.75">
      <c r="E192" s="189"/>
      <c r="F192" s="189"/>
    </row>
    <row r="193" spans="5:6" ht="12.75">
      <c r="E193" s="189"/>
      <c r="F193" s="189"/>
    </row>
    <row r="194" spans="5:6" ht="12.75">
      <c r="E194" s="189"/>
      <c r="F194" s="189"/>
    </row>
    <row r="195" spans="5:6" ht="12.75">
      <c r="E195" s="189"/>
      <c r="F195" s="189"/>
    </row>
    <row r="196" spans="5:6" ht="12.75">
      <c r="E196" s="189"/>
      <c r="F196" s="189"/>
    </row>
    <row r="197" spans="5:6" ht="12.75">
      <c r="E197" s="189"/>
      <c r="F197" s="189"/>
    </row>
    <row r="198" spans="5:6" ht="12.75">
      <c r="E198" s="189"/>
      <c r="F198" s="189"/>
    </row>
    <row r="199" spans="5:6" ht="12.75">
      <c r="E199" s="189"/>
      <c r="F199" s="189"/>
    </row>
    <row r="200" spans="5:6" ht="12.75">
      <c r="E200" s="189"/>
      <c r="F200" s="189"/>
    </row>
    <row r="201" spans="5:6" ht="12.75">
      <c r="E201" s="189"/>
      <c r="F201" s="189"/>
    </row>
    <row r="202" spans="5:6" ht="12.75">
      <c r="E202" s="189"/>
      <c r="F202" s="189"/>
    </row>
    <row r="203" spans="5:6" ht="12.75">
      <c r="E203" s="189"/>
      <c r="F203" s="189"/>
    </row>
    <row r="204" spans="5:6" ht="12.75">
      <c r="E204" s="189"/>
      <c r="F204" s="189"/>
    </row>
    <row r="205" spans="5:6" ht="12.75">
      <c r="E205" s="189"/>
      <c r="F205" s="189"/>
    </row>
    <row r="206" spans="5:6" ht="12.75">
      <c r="E206" s="189"/>
      <c r="F206" s="189"/>
    </row>
    <row r="207" spans="5:6" ht="12.75">
      <c r="E207" s="189"/>
      <c r="F207" s="189"/>
    </row>
    <row r="208" spans="5:6" ht="12.75">
      <c r="E208" s="189"/>
      <c r="F208" s="189"/>
    </row>
    <row r="209" spans="5:6" ht="12.75">
      <c r="E209" s="189"/>
      <c r="F209" s="189"/>
    </row>
    <row r="210" spans="5:6" ht="12.75">
      <c r="E210" s="189"/>
      <c r="F210" s="189"/>
    </row>
    <row r="211" spans="5:6" ht="12.75">
      <c r="E211" s="189"/>
      <c r="F211" s="189"/>
    </row>
    <row r="212" spans="5:6" ht="12.75">
      <c r="E212" s="189"/>
      <c r="F212" s="189"/>
    </row>
    <row r="213" spans="5:6" ht="12.75">
      <c r="E213" s="189"/>
      <c r="F213" s="189"/>
    </row>
    <row r="214" spans="5:6" ht="12.75">
      <c r="E214" s="189"/>
      <c r="F214" s="189"/>
    </row>
    <row r="215" spans="5:6" ht="12.75">
      <c r="E215" s="189"/>
      <c r="F215" s="189"/>
    </row>
    <row r="216" spans="5:6" ht="12.75">
      <c r="E216" s="189"/>
      <c r="F216" s="189"/>
    </row>
    <row r="217" spans="5:6" ht="12.75">
      <c r="E217" s="189"/>
      <c r="F217" s="189"/>
    </row>
    <row r="218" spans="5:6" ht="12.75">
      <c r="E218" s="189"/>
      <c r="F218" s="189"/>
    </row>
    <row r="219" spans="5:6" ht="12.75">
      <c r="E219" s="189"/>
      <c r="F219" s="189"/>
    </row>
    <row r="220" spans="5:6" ht="12.75">
      <c r="E220" s="189"/>
      <c r="F220" s="189"/>
    </row>
    <row r="221" spans="5:6" ht="12.75">
      <c r="E221" s="189"/>
      <c r="F221" s="189"/>
    </row>
    <row r="222" spans="5:6" ht="12.75">
      <c r="E222" s="189"/>
      <c r="F222" s="189"/>
    </row>
    <row r="223" spans="5:6" ht="12.75">
      <c r="E223" s="189"/>
      <c r="F223" s="189"/>
    </row>
    <row r="224" spans="5:6" ht="12.75">
      <c r="E224" s="189"/>
      <c r="F224" s="189"/>
    </row>
    <row r="225" spans="5:6" ht="12.75">
      <c r="E225" s="189"/>
      <c r="F225" s="189"/>
    </row>
    <row r="226" spans="5:6" ht="12.75">
      <c r="E226" s="189"/>
      <c r="F226" s="189"/>
    </row>
    <row r="227" spans="5:6" ht="12.75">
      <c r="E227" s="189"/>
      <c r="F227" s="189"/>
    </row>
    <row r="228" spans="5:6" ht="12.75">
      <c r="E228" s="189"/>
      <c r="F228" s="189"/>
    </row>
    <row r="229" spans="5:6" ht="12.75">
      <c r="E229" s="189"/>
      <c r="F229" s="189"/>
    </row>
    <row r="230" spans="5:6" ht="12.75">
      <c r="E230" s="189"/>
      <c r="F230" s="189"/>
    </row>
    <row r="231" spans="5:6" ht="12.75">
      <c r="E231" s="189"/>
      <c r="F231" s="189"/>
    </row>
    <row r="232" spans="5:6" ht="12.75">
      <c r="E232" s="189"/>
      <c r="F232" s="189"/>
    </row>
    <row r="233" spans="5:6" ht="12.75">
      <c r="E233" s="189"/>
      <c r="F233" s="189"/>
    </row>
    <row r="234" spans="5:6" ht="12.75">
      <c r="E234" s="189"/>
      <c r="F234" s="189"/>
    </row>
    <row r="235" spans="5:6" ht="12.75">
      <c r="E235" s="189"/>
      <c r="F235" s="189"/>
    </row>
    <row r="236" spans="5:6" ht="12.75">
      <c r="E236" s="189"/>
      <c r="F236" s="189"/>
    </row>
    <row r="237" spans="5:6" ht="12.75">
      <c r="E237" s="189"/>
      <c r="F237" s="189"/>
    </row>
    <row r="238" spans="5:6" ht="12.75">
      <c r="E238" s="189"/>
      <c r="F238" s="189"/>
    </row>
    <row r="239" spans="5:6" ht="12.75">
      <c r="E239" s="189"/>
      <c r="F239" s="189"/>
    </row>
    <row r="240" spans="5:6" ht="12.75">
      <c r="E240" s="189"/>
      <c r="F240" s="189"/>
    </row>
    <row r="241" spans="5:6" ht="12.75">
      <c r="E241" s="189"/>
      <c r="F241" s="189"/>
    </row>
    <row r="242" spans="5:6" ht="12.75">
      <c r="E242" s="189"/>
      <c r="F242" s="189"/>
    </row>
    <row r="243" spans="5:6" ht="12.75">
      <c r="E243" s="189"/>
      <c r="F243" s="189"/>
    </row>
    <row r="244" spans="5:6" ht="12.75">
      <c r="E244" s="189"/>
      <c r="F244" s="189"/>
    </row>
    <row r="245" spans="5:6" ht="12.75">
      <c r="E245" s="189"/>
      <c r="F245" s="189"/>
    </row>
    <row r="246" spans="5:6" ht="12.75">
      <c r="E246" s="189"/>
      <c r="F246" s="189"/>
    </row>
    <row r="247" spans="5:6" ht="12.75">
      <c r="E247" s="189"/>
      <c r="F247" s="189"/>
    </row>
    <row r="248" spans="5:6" ht="12.75">
      <c r="E248" s="189"/>
      <c r="F248" s="189"/>
    </row>
    <row r="249" spans="5:6" ht="12.75">
      <c r="E249" s="189"/>
      <c r="F249" s="189"/>
    </row>
    <row r="250" spans="5:6" ht="12.75">
      <c r="E250" s="189"/>
      <c r="F250" s="189"/>
    </row>
    <row r="251" spans="5:6" ht="12.75">
      <c r="E251" s="189"/>
      <c r="F251" s="189"/>
    </row>
    <row r="252" spans="5:6" ht="12.75">
      <c r="E252" s="189"/>
      <c r="F252" s="189"/>
    </row>
    <row r="253" spans="5:6" ht="12.75">
      <c r="E253" s="189"/>
      <c r="F253" s="189"/>
    </row>
    <row r="254" spans="5:6" ht="12.75">
      <c r="E254" s="189"/>
      <c r="F254" s="189"/>
    </row>
    <row r="255" spans="5:6" ht="12.75">
      <c r="E255" s="189"/>
      <c r="F255" s="189"/>
    </row>
    <row r="256" spans="5:6" ht="12.75">
      <c r="E256" s="189"/>
      <c r="F256" s="189"/>
    </row>
    <row r="257" spans="5:6" ht="12.75">
      <c r="E257" s="189"/>
      <c r="F257" s="189"/>
    </row>
    <row r="258" spans="5:6" ht="12.75">
      <c r="E258" s="189"/>
      <c r="F258" s="189"/>
    </row>
    <row r="259" spans="5:6" ht="12.75">
      <c r="E259" s="189"/>
      <c r="F259" s="189"/>
    </row>
    <row r="260" spans="5:6" ht="12.75">
      <c r="E260" s="189"/>
      <c r="F260" s="189"/>
    </row>
    <row r="261" spans="5:6" ht="12.75">
      <c r="E261" s="189"/>
      <c r="F261" s="189"/>
    </row>
    <row r="262" spans="5:6" ht="12.75">
      <c r="E262" s="189"/>
      <c r="F262" s="189"/>
    </row>
    <row r="263" spans="5:6" ht="12.75">
      <c r="E263" s="189"/>
      <c r="F263" s="189"/>
    </row>
    <row r="264" spans="5:6" ht="12.75">
      <c r="E264" s="189"/>
      <c r="F264" s="189"/>
    </row>
    <row r="265" spans="5:6" ht="12.75">
      <c r="E265" s="189"/>
      <c r="F265" s="189"/>
    </row>
    <row r="266" spans="5:6" ht="12.75">
      <c r="E266" s="189"/>
      <c r="F266" s="189"/>
    </row>
    <row r="267" spans="5:6" ht="12.75">
      <c r="E267" s="189"/>
      <c r="F267" s="189"/>
    </row>
    <row r="268" spans="5:6" ht="12.75">
      <c r="E268" s="189"/>
      <c r="F268" s="189"/>
    </row>
    <row r="269" spans="5:6" ht="12.75">
      <c r="E269" s="189"/>
      <c r="F269" s="189"/>
    </row>
    <row r="270" spans="5:6" ht="12.75">
      <c r="E270" s="189"/>
      <c r="F270" s="189"/>
    </row>
    <row r="271" spans="5:6" ht="12.75">
      <c r="E271" s="189"/>
      <c r="F271" s="189"/>
    </row>
    <row r="272" spans="5:6" ht="12.75">
      <c r="E272" s="189"/>
      <c r="F272" s="189"/>
    </row>
    <row r="273" spans="5:6" ht="12.75">
      <c r="E273" s="189"/>
      <c r="F273" s="189"/>
    </row>
    <row r="274" spans="5:6" ht="12.75">
      <c r="E274" s="189"/>
      <c r="F274" s="189"/>
    </row>
    <row r="275" spans="5:6" ht="12.75">
      <c r="E275" s="189"/>
      <c r="F275" s="189"/>
    </row>
    <row r="276" spans="5:6" ht="12.75">
      <c r="E276" s="189"/>
      <c r="F276" s="189"/>
    </row>
    <row r="277" spans="5:6" ht="12.75">
      <c r="E277" s="189"/>
      <c r="F277" s="189"/>
    </row>
    <row r="278" spans="5:6" ht="12.75">
      <c r="E278" s="189"/>
      <c r="F278" s="189"/>
    </row>
    <row r="279" spans="5:6" ht="12.75">
      <c r="E279" s="189"/>
      <c r="F279" s="189"/>
    </row>
    <row r="280" spans="5:6" ht="12.75">
      <c r="E280" s="189"/>
      <c r="F280" s="189"/>
    </row>
    <row r="281" spans="5:6" ht="12.75">
      <c r="E281" s="189"/>
      <c r="F281" s="189"/>
    </row>
    <row r="282" spans="5:6" ht="12.75">
      <c r="E282" s="189"/>
      <c r="F282" s="189"/>
    </row>
    <row r="283" spans="5:6" ht="12.75">
      <c r="E283" s="189"/>
      <c r="F283" s="189"/>
    </row>
    <row r="284" spans="5:6" ht="12.75">
      <c r="E284" s="189"/>
      <c r="F284" s="189"/>
    </row>
    <row r="285" spans="5:6" ht="12.75">
      <c r="E285" s="189"/>
      <c r="F285" s="189"/>
    </row>
    <row r="286" spans="5:6" ht="12.75">
      <c r="E286" s="189"/>
      <c r="F286" s="189"/>
    </row>
    <row r="287" spans="5:6" ht="12.75">
      <c r="E287" s="189"/>
      <c r="F287" s="189"/>
    </row>
    <row r="288" spans="5:6" ht="12.75">
      <c r="E288" s="189"/>
      <c r="F288" s="189"/>
    </row>
    <row r="289" spans="5:6" ht="12.75">
      <c r="E289" s="189"/>
      <c r="F289" s="189"/>
    </row>
    <row r="290" spans="5:6" ht="12.75">
      <c r="E290" s="189"/>
      <c r="F290" s="189"/>
    </row>
    <row r="291" spans="5:6" ht="12.75">
      <c r="E291" s="189"/>
      <c r="F291" s="189"/>
    </row>
    <row r="292" spans="5:6" ht="12.75">
      <c r="E292" s="189"/>
      <c r="F292" s="189"/>
    </row>
    <row r="293" spans="5:6" ht="12.75">
      <c r="E293" s="189"/>
      <c r="F293" s="189"/>
    </row>
    <row r="294" spans="5:6" ht="12.75">
      <c r="E294" s="189"/>
      <c r="F294" s="189"/>
    </row>
    <row r="295" spans="5:6" ht="12.75">
      <c r="E295" s="189"/>
      <c r="F295" s="189"/>
    </row>
    <row r="296" spans="5:6" ht="12.75">
      <c r="E296" s="189"/>
      <c r="F296" s="189"/>
    </row>
    <row r="297" spans="5:6" ht="12.75">
      <c r="E297" s="189"/>
      <c r="F297" s="189"/>
    </row>
    <row r="298" spans="5:6" ht="12.75">
      <c r="E298" s="189"/>
      <c r="F298" s="189"/>
    </row>
    <row r="299" spans="5:6" ht="12.75">
      <c r="E299" s="189"/>
      <c r="F299" s="189"/>
    </row>
    <row r="300" spans="5:6" ht="12.75">
      <c r="E300" s="189"/>
      <c r="F300" s="189"/>
    </row>
    <row r="301" spans="5:6" ht="12.75">
      <c r="E301" s="189"/>
      <c r="F301" s="189"/>
    </row>
    <row r="302" spans="5:6" ht="12.75">
      <c r="E302" s="189"/>
      <c r="F302" s="189"/>
    </row>
    <row r="303" spans="5:6" ht="12.75">
      <c r="E303" s="189"/>
      <c r="F303" s="189"/>
    </row>
    <row r="304" spans="5:6" ht="12.75">
      <c r="E304" s="189"/>
      <c r="F304" s="189"/>
    </row>
    <row r="305" spans="5:6" ht="12.75">
      <c r="E305" s="189"/>
      <c r="F305" s="189"/>
    </row>
    <row r="306" spans="5:6" ht="12.75">
      <c r="E306" s="189"/>
      <c r="F306" s="189"/>
    </row>
    <row r="307" spans="5:6" ht="12.75">
      <c r="E307" s="189"/>
      <c r="F307" s="189"/>
    </row>
    <row r="308" spans="5:6" ht="12.75">
      <c r="E308" s="189"/>
      <c r="F308" s="189"/>
    </row>
    <row r="309" spans="5:6" ht="12.75">
      <c r="E309" s="189"/>
      <c r="F309" s="189"/>
    </row>
    <row r="310" spans="5:6" ht="12.75">
      <c r="E310" s="189"/>
      <c r="F310" s="189"/>
    </row>
    <row r="311" spans="5:6" ht="12.75">
      <c r="E311" s="189"/>
      <c r="F311" s="189"/>
    </row>
    <row r="312" spans="5:6" ht="12.75">
      <c r="E312" s="189"/>
      <c r="F312" s="189"/>
    </row>
    <row r="313" spans="5:6" ht="12.75">
      <c r="E313" s="189"/>
      <c r="F313" s="189"/>
    </row>
    <row r="314" spans="5:6" ht="12.75">
      <c r="E314" s="189"/>
      <c r="F314" s="189"/>
    </row>
    <row r="315" spans="5:6" ht="12.75">
      <c r="E315" s="189"/>
      <c r="F315" s="189"/>
    </row>
    <row r="316" spans="5:6" ht="12.75">
      <c r="E316" s="189"/>
      <c r="F316" s="189"/>
    </row>
    <row r="317" spans="5:6" ht="12.75">
      <c r="E317" s="189"/>
      <c r="F317" s="189"/>
    </row>
    <row r="318" spans="5:6" ht="12.75">
      <c r="E318" s="189"/>
      <c r="F318" s="189"/>
    </row>
    <row r="319" spans="5:6" ht="12.75">
      <c r="E319" s="189"/>
      <c r="F319" s="189"/>
    </row>
    <row r="320" spans="5:6" ht="12.75">
      <c r="E320" s="189"/>
      <c r="F320" s="189"/>
    </row>
    <row r="321" spans="5:6" ht="12.75">
      <c r="E321" s="189"/>
      <c r="F321" s="189"/>
    </row>
    <row r="322" spans="5:6" ht="12.75">
      <c r="E322" s="189"/>
      <c r="F322" s="189"/>
    </row>
    <row r="323" spans="5:6" ht="12.75">
      <c r="E323" s="189"/>
      <c r="F323" s="189"/>
    </row>
    <row r="324" spans="5:6" ht="12.75">
      <c r="E324" s="189"/>
      <c r="F324" s="189"/>
    </row>
    <row r="325" spans="5:6" ht="12.75">
      <c r="E325" s="189"/>
      <c r="F325" s="189"/>
    </row>
    <row r="326" spans="5:6" ht="12.75">
      <c r="E326" s="189"/>
      <c r="F326" s="189"/>
    </row>
    <row r="327" spans="5:6" ht="12.75">
      <c r="E327" s="189"/>
      <c r="F327" s="189"/>
    </row>
    <row r="328" spans="5:6" ht="12.75">
      <c r="E328" s="189"/>
      <c r="F328" s="189"/>
    </row>
    <row r="329" spans="5:6" ht="12.75">
      <c r="E329" s="189"/>
      <c r="F329" s="189"/>
    </row>
    <row r="330" spans="5:6" ht="12.75">
      <c r="E330" s="189"/>
      <c r="F330" s="189"/>
    </row>
    <row r="331" spans="5:6" ht="12.75">
      <c r="E331" s="189"/>
      <c r="F331" s="189"/>
    </row>
    <row r="332" spans="5:6" ht="12.75">
      <c r="E332" s="189"/>
      <c r="F332" s="189"/>
    </row>
    <row r="333" spans="5:6" ht="12.75">
      <c r="E333" s="189"/>
      <c r="F333" s="189"/>
    </row>
    <row r="334" spans="5:6" ht="12.75">
      <c r="E334" s="189"/>
      <c r="F334" s="189"/>
    </row>
    <row r="335" spans="5:6" ht="12.75">
      <c r="E335" s="189"/>
      <c r="F335" s="189"/>
    </row>
    <row r="336" spans="5:6" ht="12.75">
      <c r="E336" s="189"/>
      <c r="F336" s="189"/>
    </row>
    <row r="337" spans="5:6" ht="12.75">
      <c r="E337" s="189"/>
      <c r="F337" s="189"/>
    </row>
    <row r="338" spans="5:6" ht="12.75">
      <c r="E338" s="189"/>
      <c r="F338" s="189"/>
    </row>
    <row r="339" spans="5:6" ht="12.75">
      <c r="E339" s="189"/>
      <c r="F339" s="189"/>
    </row>
    <row r="340" spans="5:6" ht="12.75">
      <c r="E340" s="189"/>
      <c r="F340" s="189"/>
    </row>
    <row r="341" spans="5:6" ht="12.75">
      <c r="E341" s="189"/>
      <c r="F341" s="189"/>
    </row>
    <row r="342" spans="5:6" ht="12.75">
      <c r="E342" s="189"/>
      <c r="F342" s="189"/>
    </row>
    <row r="343" spans="5:6" ht="12.75">
      <c r="E343" s="189"/>
      <c r="F343" s="189"/>
    </row>
    <row r="344" spans="5:6" ht="12.75">
      <c r="E344" s="189"/>
      <c r="F344" s="189"/>
    </row>
    <row r="345" spans="5:6" ht="12.75">
      <c r="E345" s="189"/>
      <c r="F345" s="189"/>
    </row>
    <row r="346" spans="5:6" ht="12.75">
      <c r="E346" s="189"/>
      <c r="F346" s="189"/>
    </row>
    <row r="347" spans="5:6" ht="12.75">
      <c r="E347" s="189"/>
      <c r="F347" s="189"/>
    </row>
    <row r="348" spans="5:6" ht="12.75">
      <c r="E348" s="189"/>
      <c r="F348" s="189"/>
    </row>
    <row r="349" spans="5:6" ht="12.75">
      <c r="E349" s="189"/>
      <c r="F349" s="189"/>
    </row>
    <row r="350" spans="5:6" ht="12.75">
      <c r="E350" s="189"/>
      <c r="F350" s="189"/>
    </row>
    <row r="351" spans="5:6" ht="12.75">
      <c r="E351" s="189"/>
      <c r="F351" s="189"/>
    </row>
    <row r="352" spans="5:6" ht="12.75">
      <c r="E352" s="189"/>
      <c r="F352" s="189"/>
    </row>
    <row r="353" spans="5:6" ht="12.75">
      <c r="E353" s="189"/>
      <c r="F353" s="189"/>
    </row>
    <row r="354" spans="5:6" ht="12.75">
      <c r="E354" s="189"/>
      <c r="F354" s="189"/>
    </row>
    <row r="355" spans="5:6" ht="12.75">
      <c r="E355" s="189"/>
      <c r="F355" s="189"/>
    </row>
    <row r="356" spans="5:6" ht="12.75">
      <c r="E356" s="189"/>
      <c r="F356" s="189"/>
    </row>
    <row r="357" spans="5:6" ht="12.75">
      <c r="E357" s="189"/>
      <c r="F357" s="189"/>
    </row>
    <row r="358" spans="5:6" ht="12.75">
      <c r="E358" s="189"/>
      <c r="F358" s="189"/>
    </row>
    <row r="359" spans="5:6" ht="12.75">
      <c r="E359" s="189"/>
      <c r="F359" s="189"/>
    </row>
    <row r="360" spans="5:6" ht="12.75">
      <c r="E360" s="189"/>
      <c r="F360" s="189"/>
    </row>
    <row r="361" spans="5:6" ht="12.75">
      <c r="E361" s="189"/>
      <c r="F361" s="189"/>
    </row>
    <row r="362" spans="5:6" ht="12.75">
      <c r="E362" s="189"/>
      <c r="F362" s="189"/>
    </row>
    <row r="363" spans="5:6" ht="12.75">
      <c r="E363" s="189"/>
      <c r="F363" s="189"/>
    </row>
    <row r="364" spans="5:6" ht="12.75">
      <c r="E364" s="189"/>
      <c r="F364" s="189"/>
    </row>
    <row r="365" spans="5:6" ht="12.75">
      <c r="E365" s="189"/>
      <c r="F365" s="189"/>
    </row>
    <row r="366" spans="5:6" ht="12.75">
      <c r="E366" s="189"/>
      <c r="F366" s="189"/>
    </row>
    <row r="367" spans="5:6" ht="12.75">
      <c r="E367" s="189"/>
      <c r="F367" s="189"/>
    </row>
    <row r="368" spans="5:6" ht="12.75">
      <c r="E368" s="189"/>
      <c r="F368" s="189"/>
    </row>
    <row r="369" spans="5:6" ht="12.75">
      <c r="E369" s="189"/>
      <c r="F369" s="189"/>
    </row>
    <row r="370" spans="5:6" ht="12.75">
      <c r="E370" s="189"/>
      <c r="F370" s="189"/>
    </row>
    <row r="371" spans="5:6" ht="12.75">
      <c r="E371" s="189"/>
      <c r="F371" s="189"/>
    </row>
    <row r="372" spans="5:6" ht="12.75">
      <c r="E372" s="189"/>
      <c r="F372" s="189"/>
    </row>
    <row r="373" spans="5:6" ht="12.75">
      <c r="E373" s="189"/>
      <c r="F373" s="189"/>
    </row>
    <row r="374" spans="5:6" ht="12.75">
      <c r="E374" s="189"/>
      <c r="F374" s="189"/>
    </row>
    <row r="375" spans="5:6" ht="12.75">
      <c r="E375" s="189"/>
      <c r="F375" s="189"/>
    </row>
    <row r="376" spans="5:6" ht="12.75">
      <c r="E376" s="189"/>
      <c r="F376" s="189"/>
    </row>
    <row r="377" spans="5:6" ht="12.75">
      <c r="E377" s="189"/>
      <c r="F377" s="189"/>
    </row>
    <row r="378" spans="5:6" ht="12.75">
      <c r="E378" s="189"/>
      <c r="F378" s="189"/>
    </row>
    <row r="379" spans="5:6" ht="12.75">
      <c r="E379" s="189"/>
      <c r="F379" s="189"/>
    </row>
    <row r="380" spans="5:6" ht="12.75">
      <c r="E380" s="189"/>
      <c r="F380" s="189"/>
    </row>
    <row r="381" spans="5:6" ht="12.75">
      <c r="E381" s="189"/>
      <c r="F381" s="189"/>
    </row>
    <row r="382" spans="5:6" ht="12.75">
      <c r="E382" s="189"/>
      <c r="F382" s="189"/>
    </row>
    <row r="383" spans="5:6" ht="12.75">
      <c r="E383" s="189"/>
      <c r="F383" s="189"/>
    </row>
    <row r="384" spans="5:6" ht="12.75">
      <c r="E384" s="189"/>
      <c r="F384" s="189"/>
    </row>
    <row r="385" spans="5:6" ht="12.75">
      <c r="E385" s="189"/>
      <c r="F385" s="189"/>
    </row>
    <row r="386" spans="5:6" ht="12.75">
      <c r="E386" s="189"/>
      <c r="F386" s="189"/>
    </row>
    <row r="387" spans="5:6" ht="12.75">
      <c r="E387" s="189"/>
      <c r="F387" s="189"/>
    </row>
    <row r="388" spans="5:6" ht="12.75">
      <c r="E388" s="189"/>
      <c r="F388" s="189"/>
    </row>
    <row r="389" spans="5:6" ht="12.75">
      <c r="E389" s="189"/>
      <c r="F389" s="189"/>
    </row>
    <row r="390" spans="5:6" ht="12.75">
      <c r="E390" s="189"/>
      <c r="F390" s="189"/>
    </row>
    <row r="391" spans="5:6" ht="12.75">
      <c r="E391" s="189"/>
      <c r="F391" s="189"/>
    </row>
    <row r="392" spans="5:6" ht="12.75">
      <c r="E392" s="189"/>
      <c r="F392" s="189"/>
    </row>
    <row r="393" spans="5:6" ht="12.75">
      <c r="E393" s="189"/>
      <c r="F393" s="189"/>
    </row>
    <row r="394" spans="5:6" ht="12.75">
      <c r="E394" s="189"/>
      <c r="F394" s="189"/>
    </row>
    <row r="395" spans="5:6" ht="12.75">
      <c r="E395" s="189"/>
      <c r="F395" s="189"/>
    </row>
    <row r="396" spans="5:6" ht="12.75">
      <c r="E396" s="189"/>
      <c r="F396" s="189"/>
    </row>
    <row r="397" spans="5:6" ht="12.75">
      <c r="E397" s="189"/>
      <c r="F397" s="189"/>
    </row>
    <row r="398" spans="5:6" ht="12.75">
      <c r="E398" s="189"/>
      <c r="F398" s="189"/>
    </row>
    <row r="399" spans="5:6" ht="12.75">
      <c r="E399" s="189"/>
      <c r="F399" s="189"/>
    </row>
    <row r="400" spans="5:6" ht="12.75">
      <c r="E400" s="189"/>
      <c r="F400" s="189"/>
    </row>
    <row r="401" spans="5:6" ht="12.75">
      <c r="E401" s="189"/>
      <c r="F401" s="189"/>
    </row>
    <row r="402" spans="5:6" ht="12.75">
      <c r="E402" s="189"/>
      <c r="F402" s="189"/>
    </row>
    <row r="403" spans="5:6" ht="12.75">
      <c r="E403" s="189"/>
      <c r="F403" s="189"/>
    </row>
    <row r="404" spans="5:6" ht="12.75">
      <c r="E404" s="189"/>
      <c r="F404" s="189"/>
    </row>
    <row r="405" spans="5:6" ht="12.75">
      <c r="E405" s="189"/>
      <c r="F405" s="189"/>
    </row>
    <row r="406" spans="5:6" ht="12.75">
      <c r="E406" s="189"/>
      <c r="F406" s="189"/>
    </row>
    <row r="407" spans="5:6" ht="12.75">
      <c r="E407" s="189"/>
      <c r="F407" s="189"/>
    </row>
    <row r="408" spans="5:6" ht="12.75">
      <c r="E408" s="189"/>
      <c r="F408" s="189"/>
    </row>
    <row r="409" spans="5:6" ht="12.75">
      <c r="E409" s="189"/>
      <c r="F409" s="189"/>
    </row>
    <row r="410" spans="5:6" ht="12.75">
      <c r="E410" s="189"/>
      <c r="F410" s="189"/>
    </row>
    <row r="411" spans="5:6" ht="12.75">
      <c r="E411" s="189"/>
      <c r="F411" s="189"/>
    </row>
    <row r="412" spans="5:6" ht="12.75">
      <c r="E412" s="189"/>
      <c r="F412" s="189"/>
    </row>
    <row r="413" spans="5:6" ht="12.75">
      <c r="E413" s="189"/>
      <c r="F413" s="189"/>
    </row>
    <row r="414" spans="5:6" ht="12.75">
      <c r="E414" s="189"/>
      <c r="F414" s="189"/>
    </row>
    <row r="415" spans="5:6" ht="12.75">
      <c r="E415" s="189"/>
      <c r="F415" s="189"/>
    </row>
    <row r="416" spans="5:6" ht="12.75">
      <c r="E416" s="189"/>
      <c r="F416" s="189"/>
    </row>
    <row r="417" spans="5:6" ht="12.75">
      <c r="E417" s="189"/>
      <c r="F417" s="189"/>
    </row>
    <row r="418" spans="5:6" ht="12.75">
      <c r="E418" s="189"/>
      <c r="F418" s="189"/>
    </row>
    <row r="419" spans="5:6" ht="12.75">
      <c r="E419" s="189"/>
      <c r="F419" s="189"/>
    </row>
    <row r="420" spans="5:6" ht="12.75">
      <c r="E420" s="189"/>
      <c r="F420" s="189"/>
    </row>
    <row r="421" spans="5:6" ht="12.75">
      <c r="E421" s="189"/>
      <c r="F421" s="189"/>
    </row>
    <row r="422" spans="5:6" ht="12.75">
      <c r="E422" s="189"/>
      <c r="F422" s="189"/>
    </row>
    <row r="423" spans="5:6" ht="12.75">
      <c r="E423" s="189"/>
      <c r="F423" s="189"/>
    </row>
    <row r="424" spans="5:6" ht="12.75">
      <c r="E424" s="189"/>
      <c r="F424" s="189"/>
    </row>
    <row r="425" spans="5:6" ht="12.75">
      <c r="E425" s="189"/>
      <c r="F425" s="189"/>
    </row>
    <row r="426" spans="5:6" ht="12.75">
      <c r="E426" s="189"/>
      <c r="F426" s="189"/>
    </row>
    <row r="427" spans="5:6" ht="12.75">
      <c r="E427" s="189"/>
      <c r="F427" s="189"/>
    </row>
    <row r="428" spans="5:6" ht="12.75">
      <c r="E428" s="189"/>
      <c r="F428" s="189"/>
    </row>
    <row r="429" spans="5:6" ht="12.75">
      <c r="E429" s="189"/>
      <c r="F429" s="189"/>
    </row>
    <row r="430" spans="5:6" ht="12.75">
      <c r="E430" s="189"/>
      <c r="F430" s="189"/>
    </row>
    <row r="431" spans="5:6" ht="12.75">
      <c r="E431" s="189"/>
      <c r="F431" s="189"/>
    </row>
    <row r="432" spans="5:6" ht="12.75">
      <c r="E432" s="189"/>
      <c r="F432" s="189"/>
    </row>
    <row r="433" spans="5:6" ht="12.75">
      <c r="E433" s="189"/>
      <c r="F433" s="189"/>
    </row>
    <row r="434" spans="5:6" ht="12.75">
      <c r="E434" s="189"/>
      <c r="F434" s="189"/>
    </row>
    <row r="435" spans="5:6" ht="12.75">
      <c r="E435" s="189"/>
      <c r="F435" s="189"/>
    </row>
    <row r="436" spans="5:6" ht="12.75">
      <c r="E436" s="189"/>
      <c r="F436" s="189"/>
    </row>
    <row r="437" spans="5:6" ht="12.75">
      <c r="E437" s="189"/>
      <c r="F437" s="189"/>
    </row>
    <row r="438" spans="5:6" ht="12.75">
      <c r="E438" s="189"/>
      <c r="F438" s="189"/>
    </row>
    <row r="439" spans="5:6" ht="12.75">
      <c r="E439" s="189"/>
      <c r="F439" s="189"/>
    </row>
    <row r="440" spans="5:6" ht="12.75">
      <c r="E440" s="189"/>
      <c r="F440" s="189"/>
    </row>
    <row r="441" spans="5:6" ht="12.75">
      <c r="E441" s="189"/>
      <c r="F441" s="189"/>
    </row>
    <row r="442" spans="5:6" ht="12.75">
      <c r="E442" s="189"/>
      <c r="F442" s="189"/>
    </row>
    <row r="443" spans="5:6" ht="12.75">
      <c r="E443" s="189"/>
      <c r="F443" s="189"/>
    </row>
    <row r="444" spans="5:6" ht="12.75">
      <c r="E444" s="189"/>
      <c r="F444" s="189"/>
    </row>
    <row r="445" spans="5:6" ht="12.75">
      <c r="E445" s="189"/>
      <c r="F445" s="189"/>
    </row>
    <row r="446" spans="5:6" ht="12.75">
      <c r="E446" s="189"/>
      <c r="F446" s="189"/>
    </row>
    <row r="447" spans="5:6" ht="12.75">
      <c r="E447" s="189"/>
      <c r="F447" s="189"/>
    </row>
    <row r="448" spans="5:6" ht="12.75">
      <c r="E448" s="189"/>
      <c r="F448" s="189"/>
    </row>
    <row r="449" spans="5:6" ht="12.75">
      <c r="E449" s="189"/>
      <c r="F449" s="189"/>
    </row>
    <row r="450" spans="5:6" ht="12.75">
      <c r="E450" s="189"/>
      <c r="F450" s="189"/>
    </row>
    <row r="451" spans="5:6" ht="12.75">
      <c r="E451" s="189"/>
      <c r="F451" s="189"/>
    </row>
    <row r="452" spans="5:6" ht="12.75">
      <c r="E452" s="189"/>
      <c r="F452" s="189"/>
    </row>
    <row r="453" spans="5:6" ht="12.75">
      <c r="E453" s="189"/>
      <c r="F453" s="189"/>
    </row>
    <row r="454" spans="5:6" ht="12.75">
      <c r="E454" s="189"/>
      <c r="F454" s="189"/>
    </row>
    <row r="455" spans="5:6" ht="12.75">
      <c r="E455" s="189"/>
      <c r="F455" s="189"/>
    </row>
    <row r="456" spans="5:6" ht="12.75">
      <c r="E456" s="189"/>
      <c r="F456" s="189"/>
    </row>
    <row r="457" spans="5:6" ht="12.75">
      <c r="E457" s="189"/>
      <c r="F457" s="189"/>
    </row>
    <row r="458" spans="5:6" ht="12.75">
      <c r="E458" s="189"/>
      <c r="F458" s="189"/>
    </row>
    <row r="459" spans="5:6" ht="12.75">
      <c r="E459" s="189"/>
      <c r="F459" s="189"/>
    </row>
    <row r="460" spans="5:6" ht="12.75">
      <c r="E460" s="189"/>
      <c r="F460" s="189"/>
    </row>
    <row r="461" spans="5:6" ht="12.75">
      <c r="E461" s="189"/>
      <c r="F461" s="189"/>
    </row>
    <row r="462" spans="5:6" ht="12.75">
      <c r="E462" s="189"/>
      <c r="F462" s="189"/>
    </row>
    <row r="463" spans="5:6" ht="12.75">
      <c r="E463" s="189"/>
      <c r="F463" s="189"/>
    </row>
    <row r="464" spans="5:6" ht="12.75">
      <c r="E464" s="189"/>
      <c r="F464" s="189"/>
    </row>
    <row r="465" spans="5:6" ht="12.75">
      <c r="E465" s="189"/>
      <c r="F465" s="189"/>
    </row>
  </sheetData>
  <sheetProtection/>
  <mergeCells count="2">
    <mergeCell ref="A111:H111"/>
    <mergeCell ref="A112:H112"/>
  </mergeCells>
  <printOptions/>
  <pageMargins left="1.56" right="0.59" top="0.92" bottom="1" header="0.5" footer="0.5"/>
  <pageSetup fitToHeight="2" fitToWidth="1" horizontalDpi="600" verticalDpi="600" orientation="portrait" scale="73" r:id="rId1"/>
  <headerFooter alignWithMargins="0">
    <oddHeader>&amp;C&amp;"Arial,Bold"&amp;14&amp;UExhibit A&amp;U
Total Project Budget
PFA after Bid Adjustments</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Mass School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jjumpe</dc:creator>
  <cp:keywords/>
  <dc:description/>
  <cp:lastModifiedBy>Michael McGurl</cp:lastModifiedBy>
  <cp:lastPrinted>2016-09-09T15:59:48Z</cp:lastPrinted>
  <dcterms:created xsi:type="dcterms:W3CDTF">2010-06-21T17:19:22Z</dcterms:created>
  <dcterms:modified xsi:type="dcterms:W3CDTF">2016-09-09T16:03:17Z</dcterms:modified>
  <cp:category/>
  <cp:version/>
  <cp:contentType/>
  <cp:contentStatus/>
</cp:coreProperties>
</file>